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 firstSheet="1" activeTab="4"/>
  </bookViews>
  <sheets>
    <sheet name="SGV" sheetId="18" state="veryHidden" r:id="rId1"/>
    <sheet name="QT THU-CHI" sheetId="15" r:id="rId2"/>
    <sheet name="CHI - CHI TIET" sheetId="16" r:id="rId3"/>
    <sheet name="THU- CHI TIET (TTDVVL)" sheetId="17" state="hidden" r:id="rId4"/>
    <sheet name="THU- CHI TIET " sheetId="19" r:id="rId5"/>
    <sheet name="Sheet2" sheetId="20" state="hidden" r:id="rId6"/>
  </sheets>
  <definedNames>
    <definedName name="_xlnm.Print_Titles" localSheetId="2">'CHI - CHI TIET'!$9:$13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5" l="1"/>
  <c r="D28" i="15"/>
  <c r="D29" i="15"/>
  <c r="D27" i="15" s="1"/>
  <c r="D31" i="15"/>
  <c r="D32" i="15"/>
  <c r="D30" i="15" s="1"/>
  <c r="D33" i="15"/>
  <c r="D35" i="15"/>
  <c r="D38" i="15"/>
  <c r="D36" i="15" s="1"/>
  <c r="D19" i="15"/>
  <c r="C19" i="15"/>
  <c r="C26" i="15"/>
  <c r="H16" i="16"/>
  <c r="D40" i="15"/>
  <c r="C38" i="15"/>
  <c r="C31" i="15"/>
  <c r="C32" i="15" s="1"/>
  <c r="C28" i="15"/>
  <c r="D16" i="15"/>
  <c r="D14" i="15" s="1"/>
  <c r="D13" i="15" s="1"/>
  <c r="D12" i="15" s="1"/>
  <c r="D54" i="19"/>
  <c r="D51" i="19"/>
  <c r="D50" i="19" s="1"/>
  <c r="D48" i="19" s="1"/>
  <c r="D46" i="19" s="1"/>
  <c r="D49" i="19"/>
  <c r="D35" i="19"/>
  <c r="D29" i="19"/>
  <c r="D26" i="19"/>
  <c r="D34" i="19" s="1"/>
  <c r="D33" i="19" s="1"/>
  <c r="E54" i="19"/>
  <c r="E53" i="19"/>
  <c r="E52" i="19"/>
  <c r="E50" i="19"/>
  <c r="E49" i="19"/>
  <c r="E48" i="19" s="1"/>
  <c r="E46" i="19" s="1"/>
  <c r="E44" i="19"/>
  <c r="F44" i="19" s="1"/>
  <c r="E43" i="19"/>
  <c r="F43" i="19" s="1"/>
  <c r="E42" i="19"/>
  <c r="E41" i="19"/>
  <c r="E40" i="19"/>
  <c r="F40" i="19" s="1"/>
  <c r="E39" i="19"/>
  <c r="F39" i="19" s="1"/>
  <c r="E38" i="19"/>
  <c r="E37" i="19"/>
  <c r="E36" i="19"/>
  <c r="E35" i="19"/>
  <c r="E33" i="19"/>
  <c r="E29" i="19"/>
  <c r="E25" i="19"/>
  <c r="F54" i="19"/>
  <c r="F53" i="19"/>
  <c r="F52" i="19"/>
  <c r="F50" i="19"/>
  <c r="F49" i="19"/>
  <c r="F48" i="19" s="1"/>
  <c r="F46" i="19" s="1"/>
  <c r="F42" i="19"/>
  <c r="F41" i="19"/>
  <c r="F38" i="19"/>
  <c r="F37" i="19"/>
  <c r="F36" i="19"/>
  <c r="F35" i="19"/>
  <c r="F33" i="19" s="1"/>
  <c r="F29" i="19"/>
  <c r="F25" i="19"/>
  <c r="C54" i="19"/>
  <c r="C51" i="19"/>
  <c r="C50" i="19"/>
  <c r="C49" i="19"/>
  <c r="C48" i="19" s="1"/>
  <c r="C46" i="19" s="1"/>
  <c r="C35" i="19"/>
  <c r="C29" i="19"/>
  <c r="C26" i="19"/>
  <c r="C34" i="19" s="1"/>
  <c r="C33" i="19" s="1"/>
  <c r="C53" i="20"/>
  <c r="C52" i="20"/>
  <c r="C51" i="20"/>
  <c r="C50" i="20"/>
  <c r="E49" i="20"/>
  <c r="D49" i="20"/>
  <c r="C49" i="20" s="1"/>
  <c r="E48" i="20"/>
  <c r="C48" i="20" s="1"/>
  <c r="E47" i="20"/>
  <c r="C47" i="20" s="1"/>
  <c r="D46" i="20"/>
  <c r="C46" i="20" s="1"/>
  <c r="E44" i="20"/>
  <c r="D44" i="20"/>
  <c r="C40" i="20"/>
  <c r="E39" i="20"/>
  <c r="E38" i="20"/>
  <c r="E37" i="20"/>
  <c r="E36" i="20"/>
  <c r="E35" i="20"/>
  <c r="E34" i="20"/>
  <c r="E33" i="20"/>
  <c r="E32" i="20"/>
  <c r="E31" i="20"/>
  <c r="C31" i="20" s="1"/>
  <c r="E30" i="20"/>
  <c r="E28" i="20" s="1"/>
  <c r="D30" i="20"/>
  <c r="E29" i="20"/>
  <c r="C27" i="20"/>
  <c r="C26" i="20"/>
  <c r="C25" i="20"/>
  <c r="E24" i="20"/>
  <c r="D24" i="20"/>
  <c r="C23" i="20"/>
  <c r="C22" i="20"/>
  <c r="D21" i="20"/>
  <c r="D29" i="20" s="1"/>
  <c r="E20" i="20"/>
  <c r="E19" i="20"/>
  <c r="E18" i="20"/>
  <c r="E17" i="20"/>
  <c r="E16" i="20"/>
  <c r="E15" i="20"/>
  <c r="D14" i="20"/>
  <c r="E14" i="20" s="1"/>
  <c r="C14" i="20"/>
  <c r="E13" i="20"/>
  <c r="E12" i="20"/>
  <c r="E11" i="20"/>
  <c r="D10" i="20"/>
  <c r="E10" i="20" s="1"/>
  <c r="C10" i="20"/>
  <c r="F14" i="19"/>
  <c r="F13" i="19" s="1"/>
  <c r="C13" i="19"/>
  <c r="D26" i="15" l="1"/>
  <c r="D25" i="15" s="1"/>
  <c r="C29" i="15"/>
  <c r="D25" i="19"/>
  <c r="C25" i="19"/>
  <c r="C24" i="20"/>
  <c r="D45" i="20"/>
  <c r="E45" i="20"/>
  <c r="C30" i="20"/>
  <c r="D43" i="20"/>
  <c r="D41" i="20" s="1"/>
  <c r="C41" i="20" s="1"/>
  <c r="E43" i="20"/>
  <c r="E41" i="20" s="1"/>
  <c r="C29" i="20"/>
  <c r="C28" i="20" s="1"/>
  <c r="D28" i="20"/>
  <c r="D20" i="20"/>
  <c r="C21" i="20"/>
  <c r="C20" i="20" s="1"/>
  <c r="C44" i="20"/>
  <c r="C43" i="20" l="1"/>
  <c r="C45" i="20"/>
  <c r="L79" i="16" l="1"/>
  <c r="L78" i="16"/>
  <c r="L77" i="16"/>
  <c r="L76" i="16"/>
  <c r="L75" i="16"/>
  <c r="L74" i="16"/>
  <c r="L73" i="16"/>
  <c r="L72" i="16"/>
  <c r="L71" i="16"/>
  <c r="L70" i="16"/>
  <c r="L69" i="16"/>
  <c r="L68" i="16"/>
  <c r="L67" i="16"/>
  <c r="L66" i="16"/>
  <c r="L65" i="16"/>
  <c r="L64" i="16"/>
  <c r="L63" i="16"/>
  <c r="L62" i="16"/>
  <c r="L61" i="16"/>
  <c r="L60" i="16"/>
  <c r="L59" i="16"/>
  <c r="L58" i="16"/>
  <c r="L57" i="16"/>
  <c r="L56" i="16"/>
  <c r="L55" i="16"/>
  <c r="L54" i="16"/>
  <c r="L53" i="16"/>
  <c r="L52" i="16"/>
  <c r="L51" i="16"/>
  <c r="L50" i="16"/>
  <c r="L49" i="16"/>
  <c r="L48" i="16"/>
  <c r="L47" i="16"/>
  <c r="L46" i="16"/>
  <c r="L45" i="16"/>
  <c r="L44" i="16"/>
  <c r="L43" i="16"/>
  <c r="L42" i="16"/>
  <c r="L41" i="16"/>
  <c r="L40" i="16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P21" i="16"/>
  <c r="P15" i="16" s="1"/>
  <c r="L20" i="16"/>
  <c r="L19" i="16"/>
  <c r="L18" i="16"/>
  <c r="L17" i="16"/>
  <c r="P16" i="16"/>
  <c r="O16" i="16"/>
  <c r="O15" i="16" s="1"/>
  <c r="N16" i="16"/>
  <c r="M16" i="16"/>
  <c r="N15" i="16"/>
  <c r="E17" i="16"/>
  <c r="E18" i="16"/>
  <c r="E19" i="16"/>
  <c r="E20" i="16"/>
  <c r="D20" i="16" s="1"/>
  <c r="E22" i="16"/>
  <c r="E23" i="16"/>
  <c r="D23" i="16" s="1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D40" i="16" s="1"/>
  <c r="E41" i="16"/>
  <c r="E42" i="16"/>
  <c r="E43" i="16"/>
  <c r="E44" i="16"/>
  <c r="D44" i="16" s="1"/>
  <c r="E45" i="16"/>
  <c r="E46" i="16"/>
  <c r="E47" i="16"/>
  <c r="E48" i="16"/>
  <c r="D48" i="16" s="1"/>
  <c r="E49" i="16"/>
  <c r="E50" i="16"/>
  <c r="E51" i="16"/>
  <c r="E52" i="16"/>
  <c r="D52" i="16" s="1"/>
  <c r="E53" i="16"/>
  <c r="E54" i="16"/>
  <c r="E55" i="16"/>
  <c r="E56" i="16"/>
  <c r="D56" i="16" s="1"/>
  <c r="E57" i="16"/>
  <c r="E58" i="16"/>
  <c r="E59" i="16"/>
  <c r="E60" i="16"/>
  <c r="D60" i="16" s="1"/>
  <c r="E61" i="16"/>
  <c r="E62" i="16"/>
  <c r="E63" i="16"/>
  <c r="E64" i="16"/>
  <c r="D64" i="16" s="1"/>
  <c r="E65" i="16"/>
  <c r="E66" i="16"/>
  <c r="E67" i="16"/>
  <c r="E68" i="16"/>
  <c r="D68" i="16" s="1"/>
  <c r="E69" i="16"/>
  <c r="E70" i="16"/>
  <c r="E71" i="16"/>
  <c r="E72" i="16"/>
  <c r="D72" i="16" s="1"/>
  <c r="E73" i="16"/>
  <c r="E74" i="16"/>
  <c r="E75" i="16"/>
  <c r="E76" i="16"/>
  <c r="D76" i="16" s="1"/>
  <c r="E77" i="16"/>
  <c r="E78" i="16"/>
  <c r="E79" i="16"/>
  <c r="I16" i="16"/>
  <c r="I15" i="16" s="1"/>
  <c r="H15" i="16"/>
  <c r="I21" i="16"/>
  <c r="E21" i="16" s="1"/>
  <c r="D22" i="16"/>
  <c r="D37" i="16"/>
  <c r="D38" i="16"/>
  <c r="D39" i="16"/>
  <c r="D41" i="16"/>
  <c r="D42" i="16"/>
  <c r="D43" i="16"/>
  <c r="D45" i="16"/>
  <c r="D46" i="16"/>
  <c r="D47" i="16"/>
  <c r="D49" i="16"/>
  <c r="D50" i="16"/>
  <c r="D51" i="16"/>
  <c r="D53" i="16"/>
  <c r="D54" i="16"/>
  <c r="D55" i="16"/>
  <c r="D57" i="16"/>
  <c r="D58" i="16"/>
  <c r="D59" i="16"/>
  <c r="D61" i="16"/>
  <c r="D62" i="16"/>
  <c r="D63" i="16"/>
  <c r="D65" i="16"/>
  <c r="D66" i="16"/>
  <c r="D67" i="16"/>
  <c r="D69" i="16"/>
  <c r="D70" i="16"/>
  <c r="D71" i="16"/>
  <c r="D73" i="16"/>
  <c r="D74" i="16"/>
  <c r="D75" i="16"/>
  <c r="D77" i="16"/>
  <c r="D78" i="16"/>
  <c r="D79" i="16"/>
  <c r="F16" i="16"/>
  <c r="F15" i="16" s="1"/>
  <c r="G16" i="16"/>
  <c r="G15" i="16" s="1"/>
  <c r="D17" i="16"/>
  <c r="L16" i="16" l="1"/>
  <c r="L21" i="16"/>
  <c r="E16" i="16"/>
  <c r="E15" i="16" s="1"/>
  <c r="M15" i="16"/>
  <c r="L15" i="16" l="1"/>
  <c r="C48" i="17" l="1"/>
  <c r="C51" i="17"/>
  <c r="D52" i="17"/>
  <c r="D44" i="17"/>
  <c r="D42" i="17" s="1"/>
  <c r="D45" i="17" s="1"/>
  <c r="D25" i="17"/>
  <c r="D28" i="17"/>
  <c r="D31" i="17"/>
  <c r="D24" i="16"/>
  <c r="C22" i="15"/>
  <c r="D22" i="15"/>
  <c r="D20" i="15" s="1"/>
  <c r="C59" i="17" l="1"/>
  <c r="D58" i="17"/>
  <c r="C58" i="17" s="1"/>
  <c r="D56" i="17"/>
  <c r="C54" i="17"/>
  <c r="D53" i="17"/>
  <c r="D51" i="17" s="1"/>
  <c r="C30" i="17"/>
  <c r="C28" i="17" s="1"/>
  <c r="C29" i="17"/>
  <c r="C27" i="17"/>
  <c r="C26" i="17"/>
  <c r="C32" i="17" s="1"/>
  <c r="C25" i="17"/>
  <c r="D14" i="17"/>
  <c r="C33" i="17" l="1"/>
  <c r="C31" i="17" s="1"/>
  <c r="C47" i="17"/>
  <c r="C44" i="17"/>
  <c r="C42" i="17" s="1"/>
  <c r="D55" i="17"/>
  <c r="D54" i="17" s="1"/>
  <c r="D47" i="17" s="1"/>
  <c r="C13" i="17"/>
  <c r="D13" i="17"/>
  <c r="C45" i="17" l="1"/>
  <c r="K16" i="16" l="1"/>
  <c r="D16" i="16" l="1"/>
  <c r="K36" i="16" l="1"/>
  <c r="K35" i="16"/>
  <c r="K34" i="16"/>
  <c r="K33" i="16"/>
  <c r="K32" i="16"/>
  <c r="K30" i="16"/>
  <c r="K29" i="16"/>
  <c r="K28" i="16"/>
  <c r="K27" i="16"/>
  <c r="K26" i="16"/>
  <c r="K25" i="16"/>
  <c r="K24" i="16"/>
  <c r="K21" i="16"/>
  <c r="K19" i="16"/>
  <c r="K18" i="16"/>
  <c r="J15" i="16"/>
  <c r="C39" i="15"/>
  <c r="D41" i="15"/>
  <c r="D39" i="15" l="1"/>
  <c r="K31" i="16"/>
  <c r="K15" i="16" s="1"/>
  <c r="D36" i="16"/>
  <c r="D34" i="16"/>
  <c r="D33" i="16"/>
  <c r="D32" i="16"/>
  <c r="D31" i="16"/>
  <c r="D30" i="16"/>
  <c r="D29" i="16"/>
  <c r="D28" i="16"/>
  <c r="D27" i="16"/>
  <c r="D26" i="16"/>
  <c r="D25" i="16"/>
  <c r="D21" i="16"/>
  <c r="D19" i="16"/>
  <c r="C35" i="15" l="1"/>
  <c r="D18" i="16"/>
  <c r="D15" i="16"/>
  <c r="C27" i="15"/>
  <c r="C36" i="15" l="1"/>
  <c r="C33" i="15"/>
  <c r="C30" i="15"/>
  <c r="D35" i="16"/>
  <c r="C25" i="15" l="1"/>
  <c r="C20" i="15"/>
  <c r="C16" i="15" l="1"/>
  <c r="C14" i="15" s="1"/>
  <c r="C13" i="15" s="1"/>
  <c r="C12" i="15" s="1"/>
</calcChain>
</file>

<file path=xl/sharedStrings.xml><?xml version="1.0" encoding="utf-8"?>
<sst xmlns="http://schemas.openxmlformats.org/spreadsheetml/2006/main" count="370" uniqueCount="197">
  <si>
    <t>A</t>
  </si>
  <si>
    <t>B</t>
  </si>
  <si>
    <t>I</t>
  </si>
  <si>
    <t>1.1</t>
  </si>
  <si>
    <t>1.2</t>
  </si>
  <si>
    <t>Sở Lao động-TB&amp;XH Quảng Ngãi</t>
  </si>
  <si>
    <t>Nội dung</t>
  </si>
  <si>
    <t>II</t>
  </si>
  <si>
    <t>Lệ phí cấp giấy phép lao động nước ngoài</t>
  </si>
  <si>
    <t>Lệ phí thẩm định tiêu chuẩn điều kiện hành nghề</t>
  </si>
  <si>
    <t>STT</t>
  </si>
  <si>
    <t xml:space="preserve">NỘI DUNG </t>
  </si>
  <si>
    <t>Quyết toán chi ngân sách nhà nước</t>
  </si>
  <si>
    <t xml:space="preserve">Kinh phí nhiệm vụ thường xuyên </t>
  </si>
  <si>
    <t xml:space="preserve">Kinh phí nhiệm vụ không  thường xuyên </t>
  </si>
  <si>
    <t>CHI TIẾT THEO CÁC ĐƠN VỊ</t>
  </si>
  <si>
    <t>Đơn vị</t>
  </si>
  <si>
    <t xml:space="preserve">Số liệu báo cáo quyết toán </t>
  </si>
  <si>
    <t xml:space="preserve">Tổng </t>
  </si>
  <si>
    <t xml:space="preserve">Chi đảm bảo
 xã hội </t>
  </si>
  <si>
    <t xml:space="preserve">TỔNG CỘNG </t>
  </si>
  <si>
    <t>NH</t>
  </si>
  <si>
    <t>ML</t>
  </si>
  <si>
    <t>TN</t>
  </si>
  <si>
    <t>LS</t>
  </si>
  <si>
    <t>DP</t>
  </si>
  <si>
    <t>STA</t>
  </si>
  <si>
    <t>TP</t>
  </si>
  <si>
    <t>TT</t>
  </si>
  <si>
    <t>TB</t>
  </si>
  <si>
    <t>MD</t>
  </si>
  <si>
    <t>ST</t>
  </si>
  <si>
    <t>BT</t>
  </si>
  <si>
    <t>SH</t>
  </si>
  <si>
    <t>Văn Phòng Sở</t>
  </si>
  <si>
    <t xml:space="preserve">Chi quản lý hành chính </t>
  </si>
  <si>
    <t>1=2+3+4+5</t>
  </si>
  <si>
    <t xml:space="preserve">Tổng số liệu quyết toán được duyệt </t>
  </si>
  <si>
    <t xml:space="preserve">Chi tiết theo đơn vị </t>
  </si>
  <si>
    <t>Số liệu chi ngân sách nhà nước</t>
  </si>
  <si>
    <t>Chương 424</t>
  </si>
  <si>
    <t>Tổng số thu</t>
  </si>
  <si>
    <t xml:space="preserve">Số thu phí, lệ phí </t>
  </si>
  <si>
    <t xml:space="preserve">Quyết toán thu </t>
  </si>
  <si>
    <t>Phí</t>
  </si>
  <si>
    <t>Lệ phí</t>
  </si>
  <si>
    <t>TỔNG SỐ THU</t>
  </si>
  <si>
    <t xml:space="preserve">Số liệu quyết toán được duyệt </t>
  </si>
  <si>
    <t xml:space="preserve">Số thu nộp NSNN </t>
  </si>
  <si>
    <t xml:space="preserve">Số phí, lệ phí nộp ngân sách nhà nước </t>
  </si>
  <si>
    <t xml:space="preserve">CHI TIẾT THEO ĐƠN VỊ </t>
  </si>
  <si>
    <t>Số TT</t>
  </si>
  <si>
    <t xml:space="preserve">Chương Trình Mục tiêu quốc gia </t>
  </si>
  <si>
    <t xml:space="preserve">Chương trình MTQGGN </t>
  </si>
  <si>
    <t>C</t>
  </si>
  <si>
    <t>Nguồn ngân sách tỉnh</t>
  </si>
  <si>
    <t>Chương trình MTQGPTKTXH</t>
  </si>
  <si>
    <t xml:space="preserve">Kinh phí ngân sách tỉnh </t>
  </si>
  <si>
    <t>CTMTQG</t>
  </si>
  <si>
    <t xml:space="preserve">Tổng số </t>
  </si>
  <si>
    <t>1+6</t>
  </si>
  <si>
    <t xml:space="preserve">Số liệu báo cáo quyết toán được duyệt </t>
  </si>
  <si>
    <t xml:space="preserve">Tổng số liệu báo cáo 
quyết toán </t>
  </si>
  <si>
    <t xml:space="preserve">ĐVT: Đồng </t>
  </si>
  <si>
    <t>Hoạt động hành chính, sự nghiệp</t>
  </si>
  <si>
    <t>Doanh thu</t>
  </si>
  <si>
    <t>a. Từ NSNN cấp (Quỹ BHTN)</t>
  </si>
  <si>
    <t>b. Từ nguồn viện trợ nước ngoài</t>
  </si>
  <si>
    <t>c. Từ nguồn phí được khấu trừ để lại</t>
  </si>
  <si>
    <t>Chi phí</t>
  </si>
  <si>
    <t>a. Chi phí hoạt động (Quỹ BHTN)</t>
  </si>
  <si>
    <t>b. Chi phí từ nguồn viện trợ, vay nợ nước ngoài</t>
  </si>
  <si>
    <t>c. Chi phí hoạt động thu phí</t>
  </si>
  <si>
    <t xml:space="preserve">Thặng dư/thâm hụt </t>
  </si>
  <si>
    <t>Hoạt động sản xuất kinh doanh, dịch vụ</t>
  </si>
  <si>
    <t>Nguồn Quỹ bảo hiểm thất nghiệp</t>
  </si>
  <si>
    <t>Nguồn sản xuất kinh doanh, Dịch vụ</t>
  </si>
  <si>
    <t>Thặng dư/thâm hụt</t>
  </si>
  <si>
    <t>III</t>
  </si>
  <si>
    <t>Hoạt động tài chính</t>
  </si>
  <si>
    <t>IV</t>
  </si>
  <si>
    <t>Hoạt động khác</t>
  </si>
  <si>
    <t>Thu nhập khác</t>
  </si>
  <si>
    <t>Chi phí khác</t>
  </si>
  <si>
    <t>V</t>
  </si>
  <si>
    <t>Chi phí thuế TNDN</t>
  </si>
  <si>
    <t>VI</t>
  </si>
  <si>
    <t>Thặng dư/thâm hụt trong năm (50=09+12+22+32-40)</t>
  </si>
  <si>
    <t>Sử dụng kinh phí tiết kiệm của ĐV hành chính</t>
  </si>
  <si>
    <t>Phân phối cho các quỹ</t>
  </si>
  <si>
    <t>1. Quỹ phát triển hoạt động sự nghiệp</t>
  </si>
  <si>
    <t>Quỹ bảo hiểm thất nghiệp</t>
  </si>
  <si>
    <t>2. Quỹ bổ sung thu nhập</t>
  </si>
  <si>
    <t>4. Quỹ khen thưởng và phúc lợi</t>
  </si>
  <si>
    <t>Kinh phí cải cách tiền lương</t>
  </si>
  <si>
    <t>Nguồn kinh phí chuyển sang năm tiếp tục sử dụng</t>
  </si>
  <si>
    <t>Trung tâm Dịch vụ việc làm</t>
  </si>
  <si>
    <t xml:space="preserve">Chi Sự nghiệp đảm bảo xã hội </t>
  </si>
  <si>
    <t>Mã đơn vị SDNS: 1081502</t>
  </si>
  <si>
    <t>(Kèm theo Quyết định số:            /QĐ-SNVngày         /6/2025 của Sở Nội vụ)</t>
  </si>
  <si>
    <t>Dịch vụ</t>
  </si>
  <si>
    <t xml:space="preserve"> Dịch vụ</t>
  </si>
  <si>
    <t>SỐ LIỆU QUYẾT TOÁN NGUỒN THU HOẠT ĐỘNG SỰ NGHIÊP NĂM 2024</t>
  </si>
  <si>
    <t>Ban Thi đua-Khen thưởng</t>
  </si>
  <si>
    <t>Trung tâm Lưu trữ lịch sử</t>
  </si>
  <si>
    <t>Phòng VHXH P Trương Quang Trọng</t>
  </si>
  <si>
    <t>Phòng VHXH P Cẩm Thành</t>
  </si>
  <si>
    <t>Phòng VHXH P Nghĩa Lộ</t>
  </si>
  <si>
    <t>Phòng VHXH xã Tịnh Khê</t>
  </si>
  <si>
    <t>Phòng VHXH xã An Phú</t>
  </si>
  <si>
    <t>Phòng VHXH P Trà Câu</t>
  </si>
  <si>
    <t>Phòng VHXH P Đức Phổ</t>
  </si>
  <si>
    <t>Phòng VHXH P Sa Huỳnh</t>
  </si>
  <si>
    <t>Phòng VHXH xã Nguyễn Nghiêm</t>
  </si>
  <si>
    <t>Phòng VHXH xã Khánh Cường</t>
  </si>
  <si>
    <t>Phòng VHXH xã Bình Minh</t>
  </si>
  <si>
    <t>Phòng VHXH xã Bình Chương</t>
  </si>
  <si>
    <t>Phòng VHXH xã Bình Sơn</t>
  </si>
  <si>
    <t>Phòng VHXH xã Vạn Tường</t>
  </si>
  <si>
    <t>Phòng VHXH xã Đông Sơn</t>
  </si>
  <si>
    <t>Phòng VHXH xã Trường Giang</t>
  </si>
  <si>
    <t>Phòng VHXH xã Ba Gia</t>
  </si>
  <si>
    <t>Phòng VHXH xã Sơn Tịnh</t>
  </si>
  <si>
    <t>Phòng VHXH xã Thọ Phong</t>
  </si>
  <si>
    <t>Phòng VHXH xã Tư Nghĩa</t>
  </si>
  <si>
    <t>Phòng VHXH xã Vệ Giang</t>
  </si>
  <si>
    <t>Phòng VHXH xã Nghĩa Giang</t>
  </si>
  <si>
    <t>Phòng VHXH xã Trà Giang</t>
  </si>
  <si>
    <t>Phòng VHXH xã Nghĩa Hành</t>
  </si>
  <si>
    <t>Phòng VHXH xã Đình Cương</t>
  </si>
  <si>
    <t>Phòng VHXH xã Thiện Tín</t>
  </si>
  <si>
    <t>Phòng VHXH xã Phước Giang</t>
  </si>
  <si>
    <t>Phòng VHXH xã Long Phụng</t>
  </si>
  <si>
    <t>Phòng VHXH xã Mỏ Cày</t>
  </si>
  <si>
    <t>Phòng VHXH xã Mộ Đức</t>
  </si>
  <si>
    <t>Phòng VHXH xã Lân Phong</t>
  </si>
  <si>
    <t>Phòng VHXH xã Trà Bồng</t>
  </si>
  <si>
    <t>Phòng VHXH xã Đông Trà Bồng</t>
  </si>
  <si>
    <t>Phòng VHXH xã Tây Trà</t>
  </si>
  <si>
    <t>Phòng VHXH xã Thanh Bồng</t>
  </si>
  <si>
    <t xml:space="preserve">Phòng VHXH xã Cà Đam </t>
  </si>
  <si>
    <t xml:space="preserve">Phòng VHXH xã Tây Trà Bồng </t>
  </si>
  <si>
    <t>Phòng VHXH xã Sơn Hạ</t>
  </si>
  <si>
    <t>Phòng VHXH xã Sơn Linh</t>
  </si>
  <si>
    <t>Phòng VHXH xã Sơn Hà</t>
  </si>
  <si>
    <t>Phòng VHXH xã Sơn Thủy</t>
  </si>
  <si>
    <t>Phòng VHXH xã Sơn Kỳ</t>
  </si>
  <si>
    <t>Phòng VHXH xã Sơn Tây</t>
  </si>
  <si>
    <t xml:space="preserve">Phòng VHXH xã Sơn Tây Thượng </t>
  </si>
  <si>
    <t>Phòng VHXH xã Sơn Tây Hạ</t>
  </si>
  <si>
    <t>Phòng VHXH xã Minh Long</t>
  </si>
  <si>
    <t>Phòng VHXH xã Sơn Mai</t>
  </si>
  <si>
    <t>Phòng VHXH xã Ba Vì</t>
  </si>
  <si>
    <t>Phòng VHXH xã Ba Tô</t>
  </si>
  <si>
    <t>Phòng VHXH xã Ba Dinh</t>
  </si>
  <si>
    <t>Phòng VHXH xã Ba Tơ</t>
  </si>
  <si>
    <t>Phòng VHXH xã Ba Vinh</t>
  </si>
  <si>
    <t>Phòng VHXH xã Ba Động</t>
  </si>
  <si>
    <t>Phòng VHXH xã Đặng Thùy Trâm</t>
  </si>
  <si>
    <t>Phòng VHXH xã Ba Xa</t>
  </si>
  <si>
    <t>TTLTLS - SNV Kon Tum</t>
  </si>
  <si>
    <t>Sự nghiệp
 kinh tế</t>
  </si>
  <si>
    <t>Chi sự nghiệp đào tạo</t>
  </si>
  <si>
    <t>(Kèm theo Quyết định số:            /QĐ-SNV ngày          /    /2026 của Sở Nội vụ)</t>
  </si>
  <si>
    <t>SỐ LIỆU QUYẾT TOÁN CHI NGÂN SÁCH NHÀ NƯỚC NĂM 2025</t>
  </si>
  <si>
    <t>Sở Nội vụ tỉnh Quảng Ngãi</t>
  </si>
  <si>
    <t>Mã đơn vị SDNS: 1081493</t>
  </si>
  <si>
    <t>Chương 435</t>
  </si>
  <si>
    <t>Trung tâm Điều dưỡng người có công</t>
  </si>
  <si>
    <t>Trung tâm Dịch vụ Kon Tum</t>
  </si>
  <si>
    <t>Trung tâm Công tác xã hội Kon Tum</t>
  </si>
  <si>
    <t>Phòng VHXH Đặc khu Lý Sơn</t>
  </si>
  <si>
    <t>Chỉ tiêu</t>
  </si>
  <si>
    <t>3=2-1</t>
  </si>
  <si>
    <t>a. Từ NSNN cấp</t>
  </si>
  <si>
    <t>a. Chi phí hoạt động</t>
  </si>
  <si>
    <t>MÃ CHƯƠNG: 435</t>
  </si>
  <si>
    <t>ĐƠN VỊ: SỞ NỘI VỤ TỈNH QUẢNG NGÃI</t>
  </si>
  <si>
    <t>MÃ SỐ ĐVSDNS: 1081493</t>
  </si>
  <si>
    <t>KẾT QUẢ HOẠT ĐỘNG NĂM 2025</t>
  </si>
  <si>
    <t>Đơn vị tính: Đồng</t>
  </si>
  <si>
    <t>Tổng số</t>
  </si>
  <si>
    <t>Trung tâm Lưu trữ Lịch sử</t>
  </si>
  <si>
    <t>Phí, lệ phí</t>
  </si>
  <si>
    <t>3. Quỹ khen thưởng và phúc lợi</t>
  </si>
  <si>
    <t>Người lập biểu</t>
  </si>
  <si>
    <t>Thủ trưởng đơn vị</t>
  </si>
  <si>
    <t>SỐ LIỆU QUYẾT TOÁN NGUỒN THU HOẠT ĐỘNG SỰ NGHIÊP NĂM 2025</t>
  </si>
  <si>
    <t>Sở Nội vụ Quảng Ngãi</t>
  </si>
  <si>
    <t>(Kèm theo Quyết định số:            /QĐ-SNVngày          /    /2026 của Sở Nội vụ)</t>
  </si>
  <si>
    <t>Đơn vị: Sở Nội vụ tỉnh Quảng Ngãi</t>
  </si>
  <si>
    <t>Mã chương: 435</t>
  </si>
  <si>
    <t>Mã ĐVSDNS: 1081493</t>
  </si>
  <si>
    <t>Chi Sự nghiệp đào tạo</t>
  </si>
  <si>
    <t>Chi Sự nghiệp kinh tế</t>
  </si>
  <si>
    <t>(Kèm theo Quyết định số:              /QĐ-SNV ngày        /     /2026 của Sở Nội vụ)</t>
  </si>
  <si>
    <t xml:space="preserve"> QUYẾT TOÁN THU- CHI NGÂN SÁCH NHÀ NƯỚC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</si>
</sst>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6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9"/>
      <name val="Times New Roman"/>
      <family val="1"/>
    </font>
    <font>
      <b/>
      <sz val="11"/>
      <name val="VNtimes New Roman"/>
      <family val="2"/>
    </font>
    <font>
      <sz val="11"/>
      <name val="VNtimes New Roman"/>
      <family val="2"/>
    </font>
    <font>
      <sz val="10"/>
      <name val="Times New Roman"/>
      <family val="1"/>
    </font>
    <font>
      <i/>
      <sz val="10"/>
      <name val="Times New Roman"/>
      <family val="1"/>
    </font>
    <font>
      <sz val="10"/>
      <name val="Calibri"/>
      <family val="2"/>
    </font>
    <font>
      <b/>
      <sz val="9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b/>
      <i/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name val="Times New Roman"/>
      <family val="1"/>
    </font>
    <font>
      <i/>
      <sz val="11"/>
      <color theme="1"/>
      <name val="Times New Roman"/>
      <family val="1"/>
    </font>
    <font>
      <sz val="8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1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7" fillId="0" borderId="0" xfId="2" applyFont="1" applyAlignment="1">
      <alignment horizontal="center"/>
    </xf>
    <xf numFmtId="0" fontId="4" fillId="2" borderId="0" xfId="0" applyFont="1" applyFill="1"/>
    <xf numFmtId="0" fontId="8" fillId="2" borderId="3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3" xfId="2" applyFont="1" applyBorder="1" applyAlignment="1">
      <alignment horizontal="left" vertical="center"/>
    </xf>
    <xf numFmtId="164" fontId="3" fillId="0" borderId="3" xfId="2" applyNumberFormat="1" applyFont="1" applyBorder="1" applyAlignment="1">
      <alignment horizontal="center" vertical="center"/>
    </xf>
    <xf numFmtId="0" fontId="3" fillId="0" borderId="3" xfId="2" quotePrefix="1" applyFont="1" applyBorder="1" applyAlignment="1">
      <alignment horizontal="center" vertical="center"/>
    </xf>
    <xf numFmtId="0" fontId="9" fillId="0" borderId="0" xfId="0" applyFont="1"/>
    <xf numFmtId="0" fontId="3" fillId="0" borderId="3" xfId="2" applyFont="1" applyBorder="1" applyAlignment="1">
      <alignment horizontal="left" vertical="center" wrapText="1"/>
    </xf>
    <xf numFmtId="0" fontId="4" fillId="0" borderId="3" xfId="2" quotePrefix="1" applyFont="1" applyBorder="1" applyAlignment="1">
      <alignment horizontal="center" vertical="center"/>
    </xf>
    <xf numFmtId="0" fontId="4" fillId="0" borderId="3" xfId="2" applyFont="1" applyBorder="1" applyAlignment="1">
      <alignment horizontal="left" vertical="center" wrapText="1"/>
    </xf>
    <xf numFmtId="164" fontId="4" fillId="0" borderId="3" xfId="2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3" fillId="0" borderId="0" xfId="0" applyFont="1"/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15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64" fontId="3" fillId="0" borderId="3" xfId="1" applyNumberFormat="1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2" borderId="3" xfId="2" applyFont="1" applyFill="1" applyBorder="1" applyAlignment="1">
      <alignment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4" fillId="2" borderId="3" xfId="2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12" fillId="0" borderId="0" xfId="0" applyFont="1"/>
    <xf numFmtId="164" fontId="3" fillId="2" borderId="3" xfId="1" applyNumberFormat="1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0" fontId="4" fillId="0" borderId="3" xfId="2" applyFont="1" applyBorder="1"/>
    <xf numFmtId="164" fontId="4" fillId="0" borderId="3" xfId="1" applyNumberFormat="1" applyFont="1" applyBorder="1" applyAlignment="1">
      <alignment horizontal="center"/>
    </xf>
    <xf numFmtId="0" fontId="4" fillId="0" borderId="3" xfId="0" applyFont="1" applyBorder="1"/>
    <xf numFmtId="164" fontId="4" fillId="0" borderId="3" xfId="1" applyNumberFormat="1" applyFont="1" applyBorder="1"/>
    <xf numFmtId="49" fontId="3" fillId="0" borderId="3" xfId="2" applyNumberFormat="1" applyFont="1" applyBorder="1" applyAlignment="1">
      <alignment horizontal="center" vertical="center"/>
    </xf>
    <xf numFmtId="164" fontId="3" fillId="0" borderId="3" xfId="2" applyNumberFormat="1" applyFont="1" applyBorder="1" applyAlignment="1">
      <alignment horizontal="left" vertical="center"/>
    </xf>
    <xf numFmtId="0" fontId="3" fillId="0" borderId="3" xfId="2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horizontal="right" wrapText="1"/>
    </xf>
    <xf numFmtId="0" fontId="16" fillId="0" borderId="0" xfId="2" applyFont="1" applyAlignment="1">
      <alignment horizontal="right"/>
    </xf>
    <xf numFmtId="164" fontId="14" fillId="0" borderId="3" xfId="0" applyNumberFormat="1" applyFont="1" applyBorder="1" applyAlignment="1">
      <alignment horizontal="left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3" fontId="19" fillId="0" borderId="3" xfId="1" applyNumberFormat="1" applyFont="1" applyBorder="1" applyAlignment="1">
      <alignment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3" xfId="0" quotePrefix="1" applyFont="1" applyBorder="1" applyAlignment="1">
      <alignment horizontal="center" vertical="center" wrapText="1"/>
    </xf>
    <xf numFmtId="3" fontId="20" fillId="0" borderId="3" xfId="1" applyNumberFormat="1" applyFont="1" applyBorder="1" applyAlignment="1">
      <alignment vertical="center" wrapText="1"/>
    </xf>
    <xf numFmtId="3" fontId="4" fillId="0" borderId="3" xfId="1" applyNumberFormat="1" applyFont="1" applyBorder="1" applyAlignment="1">
      <alignment vertical="center" wrapText="1"/>
    </xf>
    <xf numFmtId="3" fontId="3" fillId="0" borderId="3" xfId="1" applyNumberFormat="1" applyFont="1" applyBorder="1" applyAlignment="1">
      <alignment vertical="center" wrapText="1"/>
    </xf>
    <xf numFmtId="3" fontId="4" fillId="0" borderId="3" xfId="0" applyNumberFormat="1" applyFont="1" applyBorder="1" applyAlignment="1">
      <alignment vertical="center" wrapText="1"/>
    </xf>
    <xf numFmtId="43" fontId="4" fillId="0" borderId="3" xfId="0" applyNumberFormat="1" applyFont="1" applyBorder="1" applyAlignment="1">
      <alignment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3" fontId="17" fillId="0" borderId="3" xfId="1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21" fillId="0" borderId="0" xfId="2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2" borderId="3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11" fillId="0" borderId="3" xfId="1" applyNumberFormat="1" applyFont="1" applyFill="1" applyBorder="1"/>
    <xf numFmtId="164" fontId="11" fillId="0" borderId="3" xfId="1" applyNumberFormat="1" applyFont="1" applyBorder="1"/>
    <xf numFmtId="164" fontId="2" fillId="0" borderId="3" xfId="1" applyNumberFormat="1" applyFont="1" applyFill="1" applyBorder="1"/>
    <xf numFmtId="164" fontId="11" fillId="0" borderId="3" xfId="1" applyNumberFormat="1" applyFont="1" applyBorder="1" applyAlignment="1">
      <alignment horizontal="center" vertical="center"/>
    </xf>
    <xf numFmtId="164" fontId="11" fillId="0" borderId="3" xfId="1" applyNumberFormat="1" applyFont="1" applyBorder="1" applyAlignment="1">
      <alignment horizontal="left" vertical="center"/>
    </xf>
    <xf numFmtId="164" fontId="15" fillId="0" borderId="3" xfId="1" applyNumberFormat="1" applyFont="1" applyBorder="1" applyAlignment="1">
      <alignment horizontal="left" vertical="center"/>
    </xf>
    <xf numFmtId="164" fontId="15" fillId="0" borderId="3" xfId="1" applyNumberFormat="1" applyFont="1" applyBorder="1" applyAlignment="1">
      <alignment horizontal="center" vertical="center"/>
    </xf>
    <xf numFmtId="164" fontId="15" fillId="0" borderId="3" xfId="1" applyNumberFormat="1" applyFont="1" applyBorder="1"/>
    <xf numFmtId="164" fontId="11" fillId="0" borderId="3" xfId="1" applyNumberFormat="1" applyFont="1" applyFill="1" applyBorder="1" applyAlignment="1">
      <alignment horizontal="left" vertical="center" wrapText="1"/>
    </xf>
    <xf numFmtId="164" fontId="2" fillId="0" borderId="3" xfId="1" applyNumberFormat="1" applyFont="1" applyBorder="1"/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23" fillId="0" borderId="3" xfId="1" applyNumberFormat="1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66" fontId="20" fillId="0" borderId="3" xfId="1" applyNumberFormat="1" applyFont="1" applyBorder="1" applyAlignment="1">
      <alignment vertical="center" wrapText="1"/>
    </xf>
    <xf numFmtId="166" fontId="19" fillId="0" borderId="3" xfId="1" applyNumberFormat="1" applyFont="1" applyBorder="1" applyAlignment="1">
      <alignment vertical="center" wrapText="1"/>
    </xf>
    <xf numFmtId="3" fontId="20" fillId="0" borderId="3" xfId="1" applyNumberFormat="1" applyFont="1" applyFill="1" applyBorder="1" applyAlignment="1">
      <alignment vertical="center" wrapText="1"/>
    </xf>
    <xf numFmtId="166" fontId="20" fillId="0" borderId="3" xfId="1" applyNumberFormat="1" applyFont="1" applyFill="1" applyBorder="1" applyAlignment="1">
      <alignment vertical="center" wrapText="1"/>
    </xf>
    <xf numFmtId="3" fontId="19" fillId="0" borderId="3" xfId="1" applyNumberFormat="1" applyFont="1" applyFill="1" applyBorder="1" applyAlignment="1">
      <alignment vertical="center" wrapText="1"/>
    </xf>
    <xf numFmtId="166" fontId="19" fillId="0" borderId="3" xfId="1" applyNumberFormat="1" applyFont="1" applyFill="1" applyBorder="1" applyAlignment="1">
      <alignment vertical="center" wrapText="1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2" fillId="0" borderId="9" xfId="0" applyFont="1" applyBorder="1" applyAlignment="1">
      <alignment horizontal="right" vertical="center" wrapText="1"/>
    </xf>
    <xf numFmtId="3" fontId="22" fillId="0" borderId="3" xfId="1" applyNumberFormat="1" applyFont="1" applyFill="1" applyBorder="1" applyAlignment="1">
      <alignment vertical="center" wrapText="1"/>
    </xf>
    <xf numFmtId="166" fontId="22" fillId="0" borderId="3" xfId="1" applyNumberFormat="1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3" fontId="24" fillId="0" borderId="3" xfId="1" applyNumberFormat="1" applyFont="1" applyBorder="1" applyAlignment="1">
      <alignment vertical="center" wrapText="1"/>
    </xf>
    <xf numFmtId="3" fontId="26" fillId="0" borderId="3" xfId="1" applyNumberFormat="1" applyFont="1" applyBorder="1" applyAlignment="1">
      <alignment vertical="center" wrapText="1"/>
    </xf>
    <xf numFmtId="166" fontId="26" fillId="0" borderId="3" xfId="1" applyNumberFormat="1" applyFont="1" applyBorder="1" applyAlignment="1">
      <alignment vertical="center" wrapText="1"/>
    </xf>
    <xf numFmtId="3" fontId="24" fillId="0" borderId="3" xfId="1" applyNumberFormat="1" applyFont="1" applyFill="1" applyBorder="1" applyAlignment="1">
      <alignment vertical="center" wrapText="1"/>
    </xf>
    <xf numFmtId="3" fontId="26" fillId="0" borderId="3" xfId="1" applyNumberFormat="1" applyFont="1" applyFill="1" applyBorder="1" applyAlignment="1">
      <alignment vertical="center" wrapText="1"/>
    </xf>
    <xf numFmtId="166" fontId="26" fillId="0" borderId="3" xfId="1" applyNumberFormat="1" applyFont="1" applyFill="1" applyBorder="1" applyAlignment="1">
      <alignment vertical="center" wrapText="1"/>
    </xf>
    <xf numFmtId="166" fontId="24" fillId="0" borderId="3" xfId="1" applyNumberFormat="1" applyFont="1" applyFill="1" applyBorder="1" applyAlignment="1">
      <alignment vertical="center" wrapText="1"/>
    </xf>
    <xf numFmtId="3" fontId="27" fillId="0" borderId="3" xfId="1" applyNumberFormat="1" applyFont="1" applyFill="1" applyBorder="1" applyAlignment="1">
      <alignment vertical="center" wrapText="1"/>
    </xf>
    <xf numFmtId="166" fontId="27" fillId="0" borderId="3" xfId="1" applyNumberFormat="1" applyFont="1" applyFill="1" applyBorder="1" applyAlignment="1">
      <alignment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13" workbookViewId="0">
      <selection activeCell="H38" sqref="H38"/>
    </sheetView>
  </sheetViews>
  <sheetFormatPr defaultColWidth="10.7109375" defaultRowHeight="15" x14ac:dyDescent="0.25"/>
  <cols>
    <col min="1" max="1" width="4.85546875" style="4" customWidth="1"/>
    <col min="2" max="2" width="40.42578125" style="4" customWidth="1"/>
    <col min="3" max="4" width="20.42578125" style="4" customWidth="1"/>
    <col min="5" max="241" width="10.7109375" style="4"/>
    <col min="242" max="242" width="4.85546875" style="4" customWidth="1"/>
    <col min="243" max="243" width="50.42578125" style="4" customWidth="1"/>
    <col min="244" max="244" width="6.42578125" style="4" customWidth="1"/>
    <col min="245" max="245" width="18" style="4" customWidth="1"/>
    <col min="246" max="246" width="18.28515625" style="4" customWidth="1"/>
    <col min="247" max="248" width="18" style="4" customWidth="1"/>
    <col min="249" max="249" width="9.42578125" style="4" customWidth="1"/>
    <col min="250" max="250" width="8.85546875" style="4" customWidth="1"/>
    <col min="251" max="251" width="9.140625" style="4" customWidth="1"/>
    <col min="252" max="252" width="47" style="4" customWidth="1"/>
    <col min="253" max="253" width="16.85546875" style="4" bestFit="1" customWidth="1"/>
    <col min="254" max="254" width="11" style="4" bestFit="1" customWidth="1"/>
    <col min="255" max="497" width="10.7109375" style="4"/>
    <col min="498" max="498" width="4.85546875" style="4" customWidth="1"/>
    <col min="499" max="499" width="50.42578125" style="4" customWidth="1"/>
    <col min="500" max="500" width="6.42578125" style="4" customWidth="1"/>
    <col min="501" max="501" width="18" style="4" customWidth="1"/>
    <col min="502" max="502" width="18.28515625" style="4" customWidth="1"/>
    <col min="503" max="504" width="18" style="4" customWidth="1"/>
    <col min="505" max="505" width="9.42578125" style="4" customWidth="1"/>
    <col min="506" max="506" width="8.85546875" style="4" customWidth="1"/>
    <col min="507" max="507" width="9.140625" style="4" customWidth="1"/>
    <col min="508" max="508" width="47" style="4" customWidth="1"/>
    <col min="509" max="509" width="16.85546875" style="4" bestFit="1" customWidth="1"/>
    <col min="510" max="510" width="11" style="4" bestFit="1" customWidth="1"/>
    <col min="511" max="753" width="10.7109375" style="4"/>
    <col min="754" max="754" width="4.85546875" style="4" customWidth="1"/>
    <col min="755" max="755" width="50.42578125" style="4" customWidth="1"/>
    <col min="756" max="756" width="6.42578125" style="4" customWidth="1"/>
    <col min="757" max="757" width="18" style="4" customWidth="1"/>
    <col min="758" max="758" width="18.28515625" style="4" customWidth="1"/>
    <col min="759" max="760" width="18" style="4" customWidth="1"/>
    <col min="761" max="761" width="9.42578125" style="4" customWidth="1"/>
    <col min="762" max="762" width="8.85546875" style="4" customWidth="1"/>
    <col min="763" max="763" width="9.140625" style="4" customWidth="1"/>
    <col min="764" max="764" width="47" style="4" customWidth="1"/>
    <col min="765" max="765" width="16.85546875" style="4" bestFit="1" customWidth="1"/>
    <col min="766" max="766" width="11" style="4" bestFit="1" customWidth="1"/>
    <col min="767" max="1009" width="10.7109375" style="4"/>
    <col min="1010" max="1010" width="4.85546875" style="4" customWidth="1"/>
    <col min="1011" max="1011" width="50.42578125" style="4" customWidth="1"/>
    <col min="1012" max="1012" width="6.42578125" style="4" customWidth="1"/>
    <col min="1013" max="1013" width="18" style="4" customWidth="1"/>
    <col min="1014" max="1014" width="18.28515625" style="4" customWidth="1"/>
    <col min="1015" max="1016" width="18" style="4" customWidth="1"/>
    <col min="1017" max="1017" width="9.42578125" style="4" customWidth="1"/>
    <col min="1018" max="1018" width="8.85546875" style="4" customWidth="1"/>
    <col min="1019" max="1019" width="9.140625" style="4" customWidth="1"/>
    <col min="1020" max="1020" width="47" style="4" customWidth="1"/>
    <col min="1021" max="1021" width="16.85546875" style="4" bestFit="1" customWidth="1"/>
    <col min="1022" max="1022" width="11" style="4" bestFit="1" customWidth="1"/>
    <col min="1023" max="1265" width="10.7109375" style="4"/>
    <col min="1266" max="1266" width="4.85546875" style="4" customWidth="1"/>
    <col min="1267" max="1267" width="50.42578125" style="4" customWidth="1"/>
    <col min="1268" max="1268" width="6.42578125" style="4" customWidth="1"/>
    <col min="1269" max="1269" width="18" style="4" customWidth="1"/>
    <col min="1270" max="1270" width="18.28515625" style="4" customWidth="1"/>
    <col min="1271" max="1272" width="18" style="4" customWidth="1"/>
    <col min="1273" max="1273" width="9.42578125" style="4" customWidth="1"/>
    <col min="1274" max="1274" width="8.85546875" style="4" customWidth="1"/>
    <col min="1275" max="1275" width="9.140625" style="4" customWidth="1"/>
    <col min="1276" max="1276" width="47" style="4" customWidth="1"/>
    <col min="1277" max="1277" width="16.85546875" style="4" bestFit="1" customWidth="1"/>
    <col min="1278" max="1278" width="11" style="4" bestFit="1" customWidth="1"/>
    <col min="1279" max="1521" width="10.7109375" style="4"/>
    <col min="1522" max="1522" width="4.85546875" style="4" customWidth="1"/>
    <col min="1523" max="1523" width="50.42578125" style="4" customWidth="1"/>
    <col min="1524" max="1524" width="6.42578125" style="4" customWidth="1"/>
    <col min="1525" max="1525" width="18" style="4" customWidth="1"/>
    <col min="1526" max="1526" width="18.28515625" style="4" customWidth="1"/>
    <col min="1527" max="1528" width="18" style="4" customWidth="1"/>
    <col min="1529" max="1529" width="9.42578125" style="4" customWidth="1"/>
    <col min="1530" max="1530" width="8.85546875" style="4" customWidth="1"/>
    <col min="1531" max="1531" width="9.140625" style="4" customWidth="1"/>
    <col min="1532" max="1532" width="47" style="4" customWidth="1"/>
    <col min="1533" max="1533" width="16.85546875" style="4" bestFit="1" customWidth="1"/>
    <col min="1534" max="1534" width="11" style="4" bestFit="1" customWidth="1"/>
    <col min="1535" max="1777" width="10.7109375" style="4"/>
    <col min="1778" max="1778" width="4.85546875" style="4" customWidth="1"/>
    <col min="1779" max="1779" width="50.42578125" style="4" customWidth="1"/>
    <col min="1780" max="1780" width="6.42578125" style="4" customWidth="1"/>
    <col min="1781" max="1781" width="18" style="4" customWidth="1"/>
    <col min="1782" max="1782" width="18.28515625" style="4" customWidth="1"/>
    <col min="1783" max="1784" width="18" style="4" customWidth="1"/>
    <col min="1785" max="1785" width="9.42578125" style="4" customWidth="1"/>
    <col min="1786" max="1786" width="8.85546875" style="4" customWidth="1"/>
    <col min="1787" max="1787" width="9.140625" style="4" customWidth="1"/>
    <col min="1788" max="1788" width="47" style="4" customWidth="1"/>
    <col min="1789" max="1789" width="16.85546875" style="4" bestFit="1" customWidth="1"/>
    <col min="1790" max="1790" width="11" style="4" bestFit="1" customWidth="1"/>
    <col min="1791" max="2033" width="10.7109375" style="4"/>
    <col min="2034" max="2034" width="4.85546875" style="4" customWidth="1"/>
    <col min="2035" max="2035" width="50.42578125" style="4" customWidth="1"/>
    <col min="2036" max="2036" width="6.42578125" style="4" customWidth="1"/>
    <col min="2037" max="2037" width="18" style="4" customWidth="1"/>
    <col min="2038" max="2038" width="18.28515625" style="4" customWidth="1"/>
    <col min="2039" max="2040" width="18" style="4" customWidth="1"/>
    <col min="2041" max="2041" width="9.42578125" style="4" customWidth="1"/>
    <col min="2042" max="2042" width="8.85546875" style="4" customWidth="1"/>
    <col min="2043" max="2043" width="9.140625" style="4" customWidth="1"/>
    <col min="2044" max="2044" width="47" style="4" customWidth="1"/>
    <col min="2045" max="2045" width="16.85546875" style="4" bestFit="1" customWidth="1"/>
    <col min="2046" max="2046" width="11" style="4" bestFit="1" customWidth="1"/>
    <col min="2047" max="2289" width="10.7109375" style="4"/>
    <col min="2290" max="2290" width="4.85546875" style="4" customWidth="1"/>
    <col min="2291" max="2291" width="50.42578125" style="4" customWidth="1"/>
    <col min="2292" max="2292" width="6.42578125" style="4" customWidth="1"/>
    <col min="2293" max="2293" width="18" style="4" customWidth="1"/>
    <col min="2294" max="2294" width="18.28515625" style="4" customWidth="1"/>
    <col min="2295" max="2296" width="18" style="4" customWidth="1"/>
    <col min="2297" max="2297" width="9.42578125" style="4" customWidth="1"/>
    <col min="2298" max="2298" width="8.85546875" style="4" customWidth="1"/>
    <col min="2299" max="2299" width="9.140625" style="4" customWidth="1"/>
    <col min="2300" max="2300" width="47" style="4" customWidth="1"/>
    <col min="2301" max="2301" width="16.85546875" style="4" bestFit="1" customWidth="1"/>
    <col min="2302" max="2302" width="11" style="4" bestFit="1" customWidth="1"/>
    <col min="2303" max="2545" width="10.7109375" style="4"/>
    <col min="2546" max="2546" width="4.85546875" style="4" customWidth="1"/>
    <col min="2547" max="2547" width="50.42578125" style="4" customWidth="1"/>
    <col min="2548" max="2548" width="6.42578125" style="4" customWidth="1"/>
    <col min="2549" max="2549" width="18" style="4" customWidth="1"/>
    <col min="2550" max="2550" width="18.28515625" style="4" customWidth="1"/>
    <col min="2551" max="2552" width="18" style="4" customWidth="1"/>
    <col min="2553" max="2553" width="9.42578125" style="4" customWidth="1"/>
    <col min="2554" max="2554" width="8.85546875" style="4" customWidth="1"/>
    <col min="2555" max="2555" width="9.140625" style="4" customWidth="1"/>
    <col min="2556" max="2556" width="47" style="4" customWidth="1"/>
    <col min="2557" max="2557" width="16.85546875" style="4" bestFit="1" customWidth="1"/>
    <col min="2558" max="2558" width="11" style="4" bestFit="1" customWidth="1"/>
    <col min="2559" max="2801" width="10.7109375" style="4"/>
    <col min="2802" max="2802" width="4.85546875" style="4" customWidth="1"/>
    <col min="2803" max="2803" width="50.42578125" style="4" customWidth="1"/>
    <col min="2804" max="2804" width="6.42578125" style="4" customWidth="1"/>
    <col min="2805" max="2805" width="18" style="4" customWidth="1"/>
    <col min="2806" max="2806" width="18.28515625" style="4" customWidth="1"/>
    <col min="2807" max="2808" width="18" style="4" customWidth="1"/>
    <col min="2809" max="2809" width="9.42578125" style="4" customWidth="1"/>
    <col min="2810" max="2810" width="8.85546875" style="4" customWidth="1"/>
    <col min="2811" max="2811" width="9.140625" style="4" customWidth="1"/>
    <col min="2812" max="2812" width="47" style="4" customWidth="1"/>
    <col min="2813" max="2813" width="16.85546875" style="4" bestFit="1" customWidth="1"/>
    <col min="2814" max="2814" width="11" style="4" bestFit="1" customWidth="1"/>
    <col min="2815" max="3057" width="10.7109375" style="4"/>
    <col min="3058" max="3058" width="4.85546875" style="4" customWidth="1"/>
    <col min="3059" max="3059" width="50.42578125" style="4" customWidth="1"/>
    <col min="3060" max="3060" width="6.42578125" style="4" customWidth="1"/>
    <col min="3061" max="3061" width="18" style="4" customWidth="1"/>
    <col min="3062" max="3062" width="18.28515625" style="4" customWidth="1"/>
    <col min="3063" max="3064" width="18" style="4" customWidth="1"/>
    <col min="3065" max="3065" width="9.42578125" style="4" customWidth="1"/>
    <col min="3066" max="3066" width="8.85546875" style="4" customWidth="1"/>
    <col min="3067" max="3067" width="9.140625" style="4" customWidth="1"/>
    <col min="3068" max="3068" width="47" style="4" customWidth="1"/>
    <col min="3069" max="3069" width="16.85546875" style="4" bestFit="1" customWidth="1"/>
    <col min="3070" max="3070" width="11" style="4" bestFit="1" customWidth="1"/>
    <col min="3071" max="3313" width="10.7109375" style="4"/>
    <col min="3314" max="3314" width="4.85546875" style="4" customWidth="1"/>
    <col min="3315" max="3315" width="50.42578125" style="4" customWidth="1"/>
    <col min="3316" max="3316" width="6.42578125" style="4" customWidth="1"/>
    <col min="3317" max="3317" width="18" style="4" customWidth="1"/>
    <col min="3318" max="3318" width="18.28515625" style="4" customWidth="1"/>
    <col min="3319" max="3320" width="18" style="4" customWidth="1"/>
    <col min="3321" max="3321" width="9.42578125" style="4" customWidth="1"/>
    <col min="3322" max="3322" width="8.85546875" style="4" customWidth="1"/>
    <col min="3323" max="3323" width="9.140625" style="4" customWidth="1"/>
    <col min="3324" max="3324" width="47" style="4" customWidth="1"/>
    <col min="3325" max="3325" width="16.85546875" style="4" bestFit="1" customWidth="1"/>
    <col min="3326" max="3326" width="11" style="4" bestFit="1" customWidth="1"/>
    <col min="3327" max="3569" width="10.7109375" style="4"/>
    <col min="3570" max="3570" width="4.85546875" style="4" customWidth="1"/>
    <col min="3571" max="3571" width="50.42578125" style="4" customWidth="1"/>
    <col min="3572" max="3572" width="6.42578125" style="4" customWidth="1"/>
    <col min="3573" max="3573" width="18" style="4" customWidth="1"/>
    <col min="3574" max="3574" width="18.28515625" style="4" customWidth="1"/>
    <col min="3575" max="3576" width="18" style="4" customWidth="1"/>
    <col min="3577" max="3577" width="9.42578125" style="4" customWidth="1"/>
    <col min="3578" max="3578" width="8.85546875" style="4" customWidth="1"/>
    <col min="3579" max="3579" width="9.140625" style="4" customWidth="1"/>
    <col min="3580" max="3580" width="47" style="4" customWidth="1"/>
    <col min="3581" max="3581" width="16.85546875" style="4" bestFit="1" customWidth="1"/>
    <col min="3582" max="3582" width="11" style="4" bestFit="1" customWidth="1"/>
    <col min="3583" max="3825" width="10.7109375" style="4"/>
    <col min="3826" max="3826" width="4.85546875" style="4" customWidth="1"/>
    <col min="3827" max="3827" width="50.42578125" style="4" customWidth="1"/>
    <col min="3828" max="3828" width="6.42578125" style="4" customWidth="1"/>
    <col min="3829" max="3829" width="18" style="4" customWidth="1"/>
    <col min="3830" max="3830" width="18.28515625" style="4" customWidth="1"/>
    <col min="3831" max="3832" width="18" style="4" customWidth="1"/>
    <col min="3833" max="3833" width="9.42578125" style="4" customWidth="1"/>
    <col min="3834" max="3834" width="8.85546875" style="4" customWidth="1"/>
    <col min="3835" max="3835" width="9.140625" style="4" customWidth="1"/>
    <col min="3836" max="3836" width="47" style="4" customWidth="1"/>
    <col min="3837" max="3837" width="16.85546875" style="4" bestFit="1" customWidth="1"/>
    <col min="3838" max="3838" width="11" style="4" bestFit="1" customWidth="1"/>
    <col min="3839" max="4081" width="10.7109375" style="4"/>
    <col min="4082" max="4082" width="4.85546875" style="4" customWidth="1"/>
    <col min="4083" max="4083" width="50.42578125" style="4" customWidth="1"/>
    <col min="4084" max="4084" width="6.42578125" style="4" customWidth="1"/>
    <col min="4085" max="4085" width="18" style="4" customWidth="1"/>
    <col min="4086" max="4086" width="18.28515625" style="4" customWidth="1"/>
    <col min="4087" max="4088" width="18" style="4" customWidth="1"/>
    <col min="4089" max="4089" width="9.42578125" style="4" customWidth="1"/>
    <col min="4090" max="4090" width="8.85546875" style="4" customWidth="1"/>
    <col min="4091" max="4091" width="9.140625" style="4" customWidth="1"/>
    <col min="4092" max="4092" width="47" style="4" customWidth="1"/>
    <col min="4093" max="4093" width="16.85546875" style="4" bestFit="1" customWidth="1"/>
    <col min="4094" max="4094" width="11" style="4" bestFit="1" customWidth="1"/>
    <col min="4095" max="4337" width="10.7109375" style="4"/>
    <col min="4338" max="4338" width="4.85546875" style="4" customWidth="1"/>
    <col min="4339" max="4339" width="50.42578125" style="4" customWidth="1"/>
    <col min="4340" max="4340" width="6.42578125" style="4" customWidth="1"/>
    <col min="4341" max="4341" width="18" style="4" customWidth="1"/>
    <col min="4342" max="4342" width="18.28515625" style="4" customWidth="1"/>
    <col min="4343" max="4344" width="18" style="4" customWidth="1"/>
    <col min="4345" max="4345" width="9.42578125" style="4" customWidth="1"/>
    <col min="4346" max="4346" width="8.85546875" style="4" customWidth="1"/>
    <col min="4347" max="4347" width="9.140625" style="4" customWidth="1"/>
    <col min="4348" max="4348" width="47" style="4" customWidth="1"/>
    <col min="4349" max="4349" width="16.85546875" style="4" bestFit="1" customWidth="1"/>
    <col min="4350" max="4350" width="11" style="4" bestFit="1" customWidth="1"/>
    <col min="4351" max="4593" width="10.7109375" style="4"/>
    <col min="4594" max="4594" width="4.85546875" style="4" customWidth="1"/>
    <col min="4595" max="4595" width="50.42578125" style="4" customWidth="1"/>
    <col min="4596" max="4596" width="6.42578125" style="4" customWidth="1"/>
    <col min="4597" max="4597" width="18" style="4" customWidth="1"/>
    <col min="4598" max="4598" width="18.28515625" style="4" customWidth="1"/>
    <col min="4599" max="4600" width="18" style="4" customWidth="1"/>
    <col min="4601" max="4601" width="9.42578125" style="4" customWidth="1"/>
    <col min="4602" max="4602" width="8.85546875" style="4" customWidth="1"/>
    <col min="4603" max="4603" width="9.140625" style="4" customWidth="1"/>
    <col min="4604" max="4604" width="47" style="4" customWidth="1"/>
    <col min="4605" max="4605" width="16.85546875" style="4" bestFit="1" customWidth="1"/>
    <col min="4606" max="4606" width="11" style="4" bestFit="1" customWidth="1"/>
    <col min="4607" max="4849" width="10.7109375" style="4"/>
    <col min="4850" max="4850" width="4.85546875" style="4" customWidth="1"/>
    <col min="4851" max="4851" width="50.42578125" style="4" customWidth="1"/>
    <col min="4852" max="4852" width="6.42578125" style="4" customWidth="1"/>
    <col min="4853" max="4853" width="18" style="4" customWidth="1"/>
    <col min="4854" max="4854" width="18.28515625" style="4" customWidth="1"/>
    <col min="4855" max="4856" width="18" style="4" customWidth="1"/>
    <col min="4857" max="4857" width="9.42578125" style="4" customWidth="1"/>
    <col min="4858" max="4858" width="8.85546875" style="4" customWidth="1"/>
    <col min="4859" max="4859" width="9.140625" style="4" customWidth="1"/>
    <col min="4860" max="4860" width="47" style="4" customWidth="1"/>
    <col min="4861" max="4861" width="16.85546875" style="4" bestFit="1" customWidth="1"/>
    <col min="4862" max="4862" width="11" style="4" bestFit="1" customWidth="1"/>
    <col min="4863" max="5105" width="10.7109375" style="4"/>
    <col min="5106" max="5106" width="4.85546875" style="4" customWidth="1"/>
    <col min="5107" max="5107" width="50.42578125" style="4" customWidth="1"/>
    <col min="5108" max="5108" width="6.42578125" style="4" customWidth="1"/>
    <col min="5109" max="5109" width="18" style="4" customWidth="1"/>
    <col min="5110" max="5110" width="18.28515625" style="4" customWidth="1"/>
    <col min="5111" max="5112" width="18" style="4" customWidth="1"/>
    <col min="5113" max="5113" width="9.42578125" style="4" customWidth="1"/>
    <col min="5114" max="5114" width="8.85546875" style="4" customWidth="1"/>
    <col min="5115" max="5115" width="9.140625" style="4" customWidth="1"/>
    <col min="5116" max="5116" width="47" style="4" customWidth="1"/>
    <col min="5117" max="5117" width="16.85546875" style="4" bestFit="1" customWidth="1"/>
    <col min="5118" max="5118" width="11" style="4" bestFit="1" customWidth="1"/>
    <col min="5119" max="5361" width="10.7109375" style="4"/>
    <col min="5362" max="5362" width="4.85546875" style="4" customWidth="1"/>
    <col min="5363" max="5363" width="50.42578125" style="4" customWidth="1"/>
    <col min="5364" max="5364" width="6.42578125" style="4" customWidth="1"/>
    <col min="5365" max="5365" width="18" style="4" customWidth="1"/>
    <col min="5366" max="5366" width="18.28515625" style="4" customWidth="1"/>
    <col min="5367" max="5368" width="18" style="4" customWidth="1"/>
    <col min="5369" max="5369" width="9.42578125" style="4" customWidth="1"/>
    <col min="5370" max="5370" width="8.85546875" style="4" customWidth="1"/>
    <col min="5371" max="5371" width="9.140625" style="4" customWidth="1"/>
    <col min="5372" max="5372" width="47" style="4" customWidth="1"/>
    <col min="5373" max="5373" width="16.85546875" style="4" bestFit="1" customWidth="1"/>
    <col min="5374" max="5374" width="11" style="4" bestFit="1" customWidth="1"/>
    <col min="5375" max="5617" width="10.7109375" style="4"/>
    <col min="5618" max="5618" width="4.85546875" style="4" customWidth="1"/>
    <col min="5619" max="5619" width="50.42578125" style="4" customWidth="1"/>
    <col min="5620" max="5620" width="6.42578125" style="4" customWidth="1"/>
    <col min="5621" max="5621" width="18" style="4" customWidth="1"/>
    <col min="5622" max="5622" width="18.28515625" style="4" customWidth="1"/>
    <col min="5623" max="5624" width="18" style="4" customWidth="1"/>
    <col min="5625" max="5625" width="9.42578125" style="4" customWidth="1"/>
    <col min="5626" max="5626" width="8.85546875" style="4" customWidth="1"/>
    <col min="5627" max="5627" width="9.140625" style="4" customWidth="1"/>
    <col min="5628" max="5628" width="47" style="4" customWidth="1"/>
    <col min="5629" max="5629" width="16.85546875" style="4" bestFit="1" customWidth="1"/>
    <col min="5630" max="5630" width="11" style="4" bestFit="1" customWidth="1"/>
    <col min="5631" max="5873" width="10.7109375" style="4"/>
    <col min="5874" max="5874" width="4.85546875" style="4" customWidth="1"/>
    <col min="5875" max="5875" width="50.42578125" style="4" customWidth="1"/>
    <col min="5876" max="5876" width="6.42578125" style="4" customWidth="1"/>
    <col min="5877" max="5877" width="18" style="4" customWidth="1"/>
    <col min="5878" max="5878" width="18.28515625" style="4" customWidth="1"/>
    <col min="5879" max="5880" width="18" style="4" customWidth="1"/>
    <col min="5881" max="5881" width="9.42578125" style="4" customWidth="1"/>
    <col min="5882" max="5882" width="8.85546875" style="4" customWidth="1"/>
    <col min="5883" max="5883" width="9.140625" style="4" customWidth="1"/>
    <col min="5884" max="5884" width="47" style="4" customWidth="1"/>
    <col min="5885" max="5885" width="16.85546875" style="4" bestFit="1" customWidth="1"/>
    <col min="5886" max="5886" width="11" style="4" bestFit="1" customWidth="1"/>
    <col min="5887" max="6129" width="10.7109375" style="4"/>
    <col min="6130" max="6130" width="4.85546875" style="4" customWidth="1"/>
    <col min="6131" max="6131" width="50.42578125" style="4" customWidth="1"/>
    <col min="6132" max="6132" width="6.42578125" style="4" customWidth="1"/>
    <col min="6133" max="6133" width="18" style="4" customWidth="1"/>
    <col min="6134" max="6134" width="18.28515625" style="4" customWidth="1"/>
    <col min="6135" max="6136" width="18" style="4" customWidth="1"/>
    <col min="6137" max="6137" width="9.42578125" style="4" customWidth="1"/>
    <col min="6138" max="6138" width="8.85546875" style="4" customWidth="1"/>
    <col min="6139" max="6139" width="9.140625" style="4" customWidth="1"/>
    <col min="6140" max="6140" width="47" style="4" customWidth="1"/>
    <col min="6141" max="6141" width="16.85546875" style="4" bestFit="1" customWidth="1"/>
    <col min="6142" max="6142" width="11" style="4" bestFit="1" customWidth="1"/>
    <col min="6143" max="6385" width="10.7109375" style="4"/>
    <col min="6386" max="6386" width="4.85546875" style="4" customWidth="1"/>
    <col min="6387" max="6387" width="50.42578125" style="4" customWidth="1"/>
    <col min="6388" max="6388" width="6.42578125" style="4" customWidth="1"/>
    <col min="6389" max="6389" width="18" style="4" customWidth="1"/>
    <col min="6390" max="6390" width="18.28515625" style="4" customWidth="1"/>
    <col min="6391" max="6392" width="18" style="4" customWidth="1"/>
    <col min="6393" max="6393" width="9.42578125" style="4" customWidth="1"/>
    <col min="6394" max="6394" width="8.85546875" style="4" customWidth="1"/>
    <col min="6395" max="6395" width="9.140625" style="4" customWidth="1"/>
    <col min="6396" max="6396" width="47" style="4" customWidth="1"/>
    <col min="6397" max="6397" width="16.85546875" style="4" bestFit="1" customWidth="1"/>
    <col min="6398" max="6398" width="11" style="4" bestFit="1" customWidth="1"/>
    <col min="6399" max="6641" width="10.7109375" style="4"/>
    <col min="6642" max="6642" width="4.85546875" style="4" customWidth="1"/>
    <col min="6643" max="6643" width="50.42578125" style="4" customWidth="1"/>
    <col min="6644" max="6644" width="6.42578125" style="4" customWidth="1"/>
    <col min="6645" max="6645" width="18" style="4" customWidth="1"/>
    <col min="6646" max="6646" width="18.28515625" style="4" customWidth="1"/>
    <col min="6647" max="6648" width="18" style="4" customWidth="1"/>
    <col min="6649" max="6649" width="9.42578125" style="4" customWidth="1"/>
    <col min="6650" max="6650" width="8.85546875" style="4" customWidth="1"/>
    <col min="6651" max="6651" width="9.140625" style="4" customWidth="1"/>
    <col min="6652" max="6652" width="47" style="4" customWidth="1"/>
    <col min="6653" max="6653" width="16.85546875" style="4" bestFit="1" customWidth="1"/>
    <col min="6654" max="6654" width="11" style="4" bestFit="1" customWidth="1"/>
    <col min="6655" max="6897" width="10.7109375" style="4"/>
    <col min="6898" max="6898" width="4.85546875" style="4" customWidth="1"/>
    <col min="6899" max="6899" width="50.42578125" style="4" customWidth="1"/>
    <col min="6900" max="6900" width="6.42578125" style="4" customWidth="1"/>
    <col min="6901" max="6901" width="18" style="4" customWidth="1"/>
    <col min="6902" max="6902" width="18.28515625" style="4" customWidth="1"/>
    <col min="6903" max="6904" width="18" style="4" customWidth="1"/>
    <col min="6905" max="6905" width="9.42578125" style="4" customWidth="1"/>
    <col min="6906" max="6906" width="8.85546875" style="4" customWidth="1"/>
    <col min="6907" max="6907" width="9.140625" style="4" customWidth="1"/>
    <col min="6908" max="6908" width="47" style="4" customWidth="1"/>
    <col min="6909" max="6909" width="16.85546875" style="4" bestFit="1" customWidth="1"/>
    <col min="6910" max="6910" width="11" style="4" bestFit="1" customWidth="1"/>
    <col min="6911" max="7153" width="10.7109375" style="4"/>
    <col min="7154" max="7154" width="4.85546875" style="4" customWidth="1"/>
    <col min="7155" max="7155" width="50.42578125" style="4" customWidth="1"/>
    <col min="7156" max="7156" width="6.42578125" style="4" customWidth="1"/>
    <col min="7157" max="7157" width="18" style="4" customWidth="1"/>
    <col min="7158" max="7158" width="18.28515625" style="4" customWidth="1"/>
    <col min="7159" max="7160" width="18" style="4" customWidth="1"/>
    <col min="7161" max="7161" width="9.42578125" style="4" customWidth="1"/>
    <col min="7162" max="7162" width="8.85546875" style="4" customWidth="1"/>
    <col min="7163" max="7163" width="9.140625" style="4" customWidth="1"/>
    <col min="7164" max="7164" width="47" style="4" customWidth="1"/>
    <col min="7165" max="7165" width="16.85546875" style="4" bestFit="1" customWidth="1"/>
    <col min="7166" max="7166" width="11" style="4" bestFit="1" customWidth="1"/>
    <col min="7167" max="7409" width="10.7109375" style="4"/>
    <col min="7410" max="7410" width="4.85546875" style="4" customWidth="1"/>
    <col min="7411" max="7411" width="50.42578125" style="4" customWidth="1"/>
    <col min="7412" max="7412" width="6.42578125" style="4" customWidth="1"/>
    <col min="7413" max="7413" width="18" style="4" customWidth="1"/>
    <col min="7414" max="7414" width="18.28515625" style="4" customWidth="1"/>
    <col min="7415" max="7416" width="18" style="4" customWidth="1"/>
    <col min="7417" max="7417" width="9.42578125" style="4" customWidth="1"/>
    <col min="7418" max="7418" width="8.85546875" style="4" customWidth="1"/>
    <col min="7419" max="7419" width="9.140625" style="4" customWidth="1"/>
    <col min="7420" max="7420" width="47" style="4" customWidth="1"/>
    <col min="7421" max="7421" width="16.85546875" style="4" bestFit="1" customWidth="1"/>
    <col min="7422" max="7422" width="11" style="4" bestFit="1" customWidth="1"/>
    <col min="7423" max="7665" width="10.7109375" style="4"/>
    <col min="7666" max="7666" width="4.85546875" style="4" customWidth="1"/>
    <col min="7667" max="7667" width="50.42578125" style="4" customWidth="1"/>
    <col min="7668" max="7668" width="6.42578125" style="4" customWidth="1"/>
    <col min="7669" max="7669" width="18" style="4" customWidth="1"/>
    <col min="7670" max="7670" width="18.28515625" style="4" customWidth="1"/>
    <col min="7671" max="7672" width="18" style="4" customWidth="1"/>
    <col min="7673" max="7673" width="9.42578125" style="4" customWidth="1"/>
    <col min="7674" max="7674" width="8.85546875" style="4" customWidth="1"/>
    <col min="7675" max="7675" width="9.140625" style="4" customWidth="1"/>
    <col min="7676" max="7676" width="47" style="4" customWidth="1"/>
    <col min="7677" max="7677" width="16.85546875" style="4" bestFit="1" customWidth="1"/>
    <col min="7678" max="7678" width="11" style="4" bestFit="1" customWidth="1"/>
    <col min="7679" max="7921" width="10.7109375" style="4"/>
    <col min="7922" max="7922" width="4.85546875" style="4" customWidth="1"/>
    <col min="7923" max="7923" width="50.42578125" style="4" customWidth="1"/>
    <col min="7924" max="7924" width="6.42578125" style="4" customWidth="1"/>
    <col min="7925" max="7925" width="18" style="4" customWidth="1"/>
    <col min="7926" max="7926" width="18.28515625" style="4" customWidth="1"/>
    <col min="7927" max="7928" width="18" style="4" customWidth="1"/>
    <col min="7929" max="7929" width="9.42578125" style="4" customWidth="1"/>
    <col min="7930" max="7930" width="8.85546875" style="4" customWidth="1"/>
    <col min="7931" max="7931" width="9.140625" style="4" customWidth="1"/>
    <col min="7932" max="7932" width="47" style="4" customWidth="1"/>
    <col min="7933" max="7933" width="16.85546875" style="4" bestFit="1" customWidth="1"/>
    <col min="7934" max="7934" width="11" style="4" bestFit="1" customWidth="1"/>
    <col min="7935" max="8177" width="10.7109375" style="4"/>
    <col min="8178" max="8178" width="4.85546875" style="4" customWidth="1"/>
    <col min="8179" max="8179" width="50.42578125" style="4" customWidth="1"/>
    <col min="8180" max="8180" width="6.42578125" style="4" customWidth="1"/>
    <col min="8181" max="8181" width="18" style="4" customWidth="1"/>
    <col min="8182" max="8182" width="18.28515625" style="4" customWidth="1"/>
    <col min="8183" max="8184" width="18" style="4" customWidth="1"/>
    <col min="8185" max="8185" width="9.42578125" style="4" customWidth="1"/>
    <col min="8186" max="8186" width="8.85546875" style="4" customWidth="1"/>
    <col min="8187" max="8187" width="9.140625" style="4" customWidth="1"/>
    <col min="8188" max="8188" width="47" style="4" customWidth="1"/>
    <col min="8189" max="8189" width="16.85546875" style="4" bestFit="1" customWidth="1"/>
    <col min="8190" max="8190" width="11" style="4" bestFit="1" customWidth="1"/>
    <col min="8191" max="8433" width="10.7109375" style="4"/>
    <col min="8434" max="8434" width="4.85546875" style="4" customWidth="1"/>
    <col min="8435" max="8435" width="50.42578125" style="4" customWidth="1"/>
    <col min="8436" max="8436" width="6.42578125" style="4" customWidth="1"/>
    <col min="8437" max="8437" width="18" style="4" customWidth="1"/>
    <col min="8438" max="8438" width="18.28515625" style="4" customWidth="1"/>
    <col min="8439" max="8440" width="18" style="4" customWidth="1"/>
    <col min="8441" max="8441" width="9.42578125" style="4" customWidth="1"/>
    <col min="8442" max="8442" width="8.85546875" style="4" customWidth="1"/>
    <col min="8443" max="8443" width="9.140625" style="4" customWidth="1"/>
    <col min="8444" max="8444" width="47" style="4" customWidth="1"/>
    <col min="8445" max="8445" width="16.85546875" style="4" bestFit="1" customWidth="1"/>
    <col min="8446" max="8446" width="11" style="4" bestFit="1" customWidth="1"/>
    <col min="8447" max="8689" width="10.7109375" style="4"/>
    <col min="8690" max="8690" width="4.85546875" style="4" customWidth="1"/>
    <col min="8691" max="8691" width="50.42578125" style="4" customWidth="1"/>
    <col min="8692" max="8692" width="6.42578125" style="4" customWidth="1"/>
    <col min="8693" max="8693" width="18" style="4" customWidth="1"/>
    <col min="8694" max="8694" width="18.28515625" style="4" customWidth="1"/>
    <col min="8695" max="8696" width="18" style="4" customWidth="1"/>
    <col min="8697" max="8697" width="9.42578125" style="4" customWidth="1"/>
    <col min="8698" max="8698" width="8.85546875" style="4" customWidth="1"/>
    <col min="8699" max="8699" width="9.140625" style="4" customWidth="1"/>
    <col min="8700" max="8700" width="47" style="4" customWidth="1"/>
    <col min="8701" max="8701" width="16.85546875" style="4" bestFit="1" customWidth="1"/>
    <col min="8702" max="8702" width="11" style="4" bestFit="1" customWidth="1"/>
    <col min="8703" max="8945" width="10.7109375" style="4"/>
    <col min="8946" max="8946" width="4.85546875" style="4" customWidth="1"/>
    <col min="8947" max="8947" width="50.42578125" style="4" customWidth="1"/>
    <col min="8948" max="8948" width="6.42578125" style="4" customWidth="1"/>
    <col min="8949" max="8949" width="18" style="4" customWidth="1"/>
    <col min="8950" max="8950" width="18.28515625" style="4" customWidth="1"/>
    <col min="8951" max="8952" width="18" style="4" customWidth="1"/>
    <col min="8953" max="8953" width="9.42578125" style="4" customWidth="1"/>
    <col min="8954" max="8954" width="8.85546875" style="4" customWidth="1"/>
    <col min="8955" max="8955" width="9.140625" style="4" customWidth="1"/>
    <col min="8956" max="8956" width="47" style="4" customWidth="1"/>
    <col min="8957" max="8957" width="16.85546875" style="4" bestFit="1" customWidth="1"/>
    <col min="8958" max="8958" width="11" style="4" bestFit="1" customWidth="1"/>
    <col min="8959" max="9201" width="10.7109375" style="4"/>
    <col min="9202" max="9202" width="4.85546875" style="4" customWidth="1"/>
    <col min="9203" max="9203" width="50.42578125" style="4" customWidth="1"/>
    <col min="9204" max="9204" width="6.42578125" style="4" customWidth="1"/>
    <col min="9205" max="9205" width="18" style="4" customWidth="1"/>
    <col min="9206" max="9206" width="18.28515625" style="4" customWidth="1"/>
    <col min="9207" max="9208" width="18" style="4" customWidth="1"/>
    <col min="9209" max="9209" width="9.42578125" style="4" customWidth="1"/>
    <col min="9210" max="9210" width="8.85546875" style="4" customWidth="1"/>
    <col min="9211" max="9211" width="9.140625" style="4" customWidth="1"/>
    <col min="9212" max="9212" width="47" style="4" customWidth="1"/>
    <col min="9213" max="9213" width="16.85546875" style="4" bestFit="1" customWidth="1"/>
    <col min="9214" max="9214" width="11" style="4" bestFit="1" customWidth="1"/>
    <col min="9215" max="9457" width="10.7109375" style="4"/>
    <col min="9458" max="9458" width="4.85546875" style="4" customWidth="1"/>
    <col min="9459" max="9459" width="50.42578125" style="4" customWidth="1"/>
    <col min="9460" max="9460" width="6.42578125" style="4" customWidth="1"/>
    <col min="9461" max="9461" width="18" style="4" customWidth="1"/>
    <col min="9462" max="9462" width="18.28515625" style="4" customWidth="1"/>
    <col min="9463" max="9464" width="18" style="4" customWidth="1"/>
    <col min="9465" max="9465" width="9.42578125" style="4" customWidth="1"/>
    <col min="9466" max="9466" width="8.85546875" style="4" customWidth="1"/>
    <col min="9467" max="9467" width="9.140625" style="4" customWidth="1"/>
    <col min="9468" max="9468" width="47" style="4" customWidth="1"/>
    <col min="9469" max="9469" width="16.85546875" style="4" bestFit="1" customWidth="1"/>
    <col min="9470" max="9470" width="11" style="4" bestFit="1" customWidth="1"/>
    <col min="9471" max="9713" width="10.7109375" style="4"/>
    <col min="9714" max="9714" width="4.85546875" style="4" customWidth="1"/>
    <col min="9715" max="9715" width="50.42578125" style="4" customWidth="1"/>
    <col min="9716" max="9716" width="6.42578125" style="4" customWidth="1"/>
    <col min="9717" max="9717" width="18" style="4" customWidth="1"/>
    <col min="9718" max="9718" width="18.28515625" style="4" customWidth="1"/>
    <col min="9719" max="9720" width="18" style="4" customWidth="1"/>
    <col min="9721" max="9721" width="9.42578125" style="4" customWidth="1"/>
    <col min="9722" max="9722" width="8.85546875" style="4" customWidth="1"/>
    <col min="9723" max="9723" width="9.140625" style="4" customWidth="1"/>
    <col min="9724" max="9724" width="47" style="4" customWidth="1"/>
    <col min="9725" max="9725" width="16.85546875" style="4" bestFit="1" customWidth="1"/>
    <col min="9726" max="9726" width="11" style="4" bestFit="1" customWidth="1"/>
    <col min="9727" max="9969" width="10.7109375" style="4"/>
    <col min="9970" max="9970" width="4.85546875" style="4" customWidth="1"/>
    <col min="9971" max="9971" width="50.42578125" style="4" customWidth="1"/>
    <col min="9972" max="9972" width="6.42578125" style="4" customWidth="1"/>
    <col min="9973" max="9973" width="18" style="4" customWidth="1"/>
    <col min="9974" max="9974" width="18.28515625" style="4" customWidth="1"/>
    <col min="9975" max="9976" width="18" style="4" customWidth="1"/>
    <col min="9977" max="9977" width="9.42578125" style="4" customWidth="1"/>
    <col min="9978" max="9978" width="8.85546875" style="4" customWidth="1"/>
    <col min="9979" max="9979" width="9.140625" style="4" customWidth="1"/>
    <col min="9980" max="9980" width="47" style="4" customWidth="1"/>
    <col min="9981" max="9981" width="16.85546875" style="4" bestFit="1" customWidth="1"/>
    <col min="9982" max="9982" width="11" style="4" bestFit="1" customWidth="1"/>
    <col min="9983" max="10225" width="10.7109375" style="4"/>
    <col min="10226" max="10226" width="4.85546875" style="4" customWidth="1"/>
    <col min="10227" max="10227" width="50.42578125" style="4" customWidth="1"/>
    <col min="10228" max="10228" width="6.42578125" style="4" customWidth="1"/>
    <col min="10229" max="10229" width="18" style="4" customWidth="1"/>
    <col min="10230" max="10230" width="18.28515625" style="4" customWidth="1"/>
    <col min="10231" max="10232" width="18" style="4" customWidth="1"/>
    <col min="10233" max="10233" width="9.42578125" style="4" customWidth="1"/>
    <col min="10234" max="10234" width="8.85546875" style="4" customWidth="1"/>
    <col min="10235" max="10235" width="9.140625" style="4" customWidth="1"/>
    <col min="10236" max="10236" width="47" style="4" customWidth="1"/>
    <col min="10237" max="10237" width="16.85546875" style="4" bestFit="1" customWidth="1"/>
    <col min="10238" max="10238" width="11" style="4" bestFit="1" customWidth="1"/>
    <col min="10239" max="10481" width="10.7109375" style="4"/>
    <col min="10482" max="10482" width="4.85546875" style="4" customWidth="1"/>
    <col min="10483" max="10483" width="50.42578125" style="4" customWidth="1"/>
    <col min="10484" max="10484" width="6.42578125" style="4" customWidth="1"/>
    <col min="10485" max="10485" width="18" style="4" customWidth="1"/>
    <col min="10486" max="10486" width="18.28515625" style="4" customWidth="1"/>
    <col min="10487" max="10488" width="18" style="4" customWidth="1"/>
    <col min="10489" max="10489" width="9.42578125" style="4" customWidth="1"/>
    <col min="10490" max="10490" width="8.85546875" style="4" customWidth="1"/>
    <col min="10491" max="10491" width="9.140625" style="4" customWidth="1"/>
    <col min="10492" max="10492" width="47" style="4" customWidth="1"/>
    <col min="10493" max="10493" width="16.85546875" style="4" bestFit="1" customWidth="1"/>
    <col min="10494" max="10494" width="11" style="4" bestFit="1" customWidth="1"/>
    <col min="10495" max="10737" width="10.7109375" style="4"/>
    <col min="10738" max="10738" width="4.85546875" style="4" customWidth="1"/>
    <col min="10739" max="10739" width="50.42578125" style="4" customWidth="1"/>
    <col min="10740" max="10740" width="6.42578125" style="4" customWidth="1"/>
    <col min="10741" max="10741" width="18" style="4" customWidth="1"/>
    <col min="10742" max="10742" width="18.28515625" style="4" customWidth="1"/>
    <col min="10743" max="10744" width="18" style="4" customWidth="1"/>
    <col min="10745" max="10745" width="9.42578125" style="4" customWidth="1"/>
    <col min="10746" max="10746" width="8.85546875" style="4" customWidth="1"/>
    <col min="10747" max="10747" width="9.140625" style="4" customWidth="1"/>
    <col min="10748" max="10748" width="47" style="4" customWidth="1"/>
    <col min="10749" max="10749" width="16.85546875" style="4" bestFit="1" customWidth="1"/>
    <col min="10750" max="10750" width="11" style="4" bestFit="1" customWidth="1"/>
    <col min="10751" max="10993" width="10.7109375" style="4"/>
    <col min="10994" max="10994" width="4.85546875" style="4" customWidth="1"/>
    <col min="10995" max="10995" width="50.42578125" style="4" customWidth="1"/>
    <col min="10996" max="10996" width="6.42578125" style="4" customWidth="1"/>
    <col min="10997" max="10997" width="18" style="4" customWidth="1"/>
    <col min="10998" max="10998" width="18.28515625" style="4" customWidth="1"/>
    <col min="10999" max="11000" width="18" style="4" customWidth="1"/>
    <col min="11001" max="11001" width="9.42578125" style="4" customWidth="1"/>
    <col min="11002" max="11002" width="8.85546875" style="4" customWidth="1"/>
    <col min="11003" max="11003" width="9.140625" style="4" customWidth="1"/>
    <col min="11004" max="11004" width="47" style="4" customWidth="1"/>
    <col min="11005" max="11005" width="16.85546875" style="4" bestFit="1" customWidth="1"/>
    <col min="11006" max="11006" width="11" style="4" bestFit="1" customWidth="1"/>
    <col min="11007" max="11249" width="10.7109375" style="4"/>
    <col min="11250" max="11250" width="4.85546875" style="4" customWidth="1"/>
    <col min="11251" max="11251" width="50.42578125" style="4" customWidth="1"/>
    <col min="11252" max="11252" width="6.42578125" style="4" customWidth="1"/>
    <col min="11253" max="11253" width="18" style="4" customWidth="1"/>
    <col min="11254" max="11254" width="18.28515625" style="4" customWidth="1"/>
    <col min="11255" max="11256" width="18" style="4" customWidth="1"/>
    <col min="11257" max="11257" width="9.42578125" style="4" customWidth="1"/>
    <col min="11258" max="11258" width="8.85546875" style="4" customWidth="1"/>
    <col min="11259" max="11259" width="9.140625" style="4" customWidth="1"/>
    <col min="11260" max="11260" width="47" style="4" customWidth="1"/>
    <col min="11261" max="11261" width="16.85546875" style="4" bestFit="1" customWidth="1"/>
    <col min="11262" max="11262" width="11" style="4" bestFit="1" customWidth="1"/>
    <col min="11263" max="11505" width="10.7109375" style="4"/>
    <col min="11506" max="11506" width="4.85546875" style="4" customWidth="1"/>
    <col min="11507" max="11507" width="50.42578125" style="4" customWidth="1"/>
    <col min="11508" max="11508" width="6.42578125" style="4" customWidth="1"/>
    <col min="11509" max="11509" width="18" style="4" customWidth="1"/>
    <col min="11510" max="11510" width="18.28515625" style="4" customWidth="1"/>
    <col min="11511" max="11512" width="18" style="4" customWidth="1"/>
    <col min="11513" max="11513" width="9.42578125" style="4" customWidth="1"/>
    <col min="11514" max="11514" width="8.85546875" style="4" customWidth="1"/>
    <col min="11515" max="11515" width="9.140625" style="4" customWidth="1"/>
    <col min="11516" max="11516" width="47" style="4" customWidth="1"/>
    <col min="11517" max="11517" width="16.85546875" style="4" bestFit="1" customWidth="1"/>
    <col min="11518" max="11518" width="11" style="4" bestFit="1" customWidth="1"/>
    <col min="11519" max="11761" width="10.7109375" style="4"/>
    <col min="11762" max="11762" width="4.85546875" style="4" customWidth="1"/>
    <col min="11763" max="11763" width="50.42578125" style="4" customWidth="1"/>
    <col min="11764" max="11764" width="6.42578125" style="4" customWidth="1"/>
    <col min="11765" max="11765" width="18" style="4" customWidth="1"/>
    <col min="11766" max="11766" width="18.28515625" style="4" customWidth="1"/>
    <col min="11767" max="11768" width="18" style="4" customWidth="1"/>
    <col min="11769" max="11769" width="9.42578125" style="4" customWidth="1"/>
    <col min="11770" max="11770" width="8.85546875" style="4" customWidth="1"/>
    <col min="11771" max="11771" width="9.140625" style="4" customWidth="1"/>
    <col min="11772" max="11772" width="47" style="4" customWidth="1"/>
    <col min="11773" max="11773" width="16.85546875" style="4" bestFit="1" customWidth="1"/>
    <col min="11774" max="11774" width="11" style="4" bestFit="1" customWidth="1"/>
    <col min="11775" max="12017" width="10.7109375" style="4"/>
    <col min="12018" max="12018" width="4.85546875" style="4" customWidth="1"/>
    <col min="12019" max="12019" width="50.42578125" style="4" customWidth="1"/>
    <col min="12020" max="12020" width="6.42578125" style="4" customWidth="1"/>
    <col min="12021" max="12021" width="18" style="4" customWidth="1"/>
    <col min="12022" max="12022" width="18.28515625" style="4" customWidth="1"/>
    <col min="12023" max="12024" width="18" style="4" customWidth="1"/>
    <col min="12025" max="12025" width="9.42578125" style="4" customWidth="1"/>
    <col min="12026" max="12026" width="8.85546875" style="4" customWidth="1"/>
    <col min="12027" max="12027" width="9.140625" style="4" customWidth="1"/>
    <col min="12028" max="12028" width="47" style="4" customWidth="1"/>
    <col min="12029" max="12029" width="16.85546875" style="4" bestFit="1" customWidth="1"/>
    <col min="12030" max="12030" width="11" style="4" bestFit="1" customWidth="1"/>
    <col min="12031" max="12273" width="10.7109375" style="4"/>
    <col min="12274" max="12274" width="4.85546875" style="4" customWidth="1"/>
    <col min="12275" max="12275" width="50.42578125" style="4" customWidth="1"/>
    <col min="12276" max="12276" width="6.42578125" style="4" customWidth="1"/>
    <col min="12277" max="12277" width="18" style="4" customWidth="1"/>
    <col min="12278" max="12278" width="18.28515625" style="4" customWidth="1"/>
    <col min="12279" max="12280" width="18" style="4" customWidth="1"/>
    <col min="12281" max="12281" width="9.42578125" style="4" customWidth="1"/>
    <col min="12282" max="12282" width="8.85546875" style="4" customWidth="1"/>
    <col min="12283" max="12283" width="9.140625" style="4" customWidth="1"/>
    <col min="12284" max="12284" width="47" style="4" customWidth="1"/>
    <col min="12285" max="12285" width="16.85546875" style="4" bestFit="1" customWidth="1"/>
    <col min="12286" max="12286" width="11" style="4" bestFit="1" customWidth="1"/>
    <col min="12287" max="12529" width="10.7109375" style="4"/>
    <col min="12530" max="12530" width="4.85546875" style="4" customWidth="1"/>
    <col min="12531" max="12531" width="50.42578125" style="4" customWidth="1"/>
    <col min="12532" max="12532" width="6.42578125" style="4" customWidth="1"/>
    <col min="12533" max="12533" width="18" style="4" customWidth="1"/>
    <col min="12534" max="12534" width="18.28515625" style="4" customWidth="1"/>
    <col min="12535" max="12536" width="18" style="4" customWidth="1"/>
    <col min="12537" max="12537" width="9.42578125" style="4" customWidth="1"/>
    <col min="12538" max="12538" width="8.85546875" style="4" customWidth="1"/>
    <col min="12539" max="12539" width="9.140625" style="4" customWidth="1"/>
    <col min="12540" max="12540" width="47" style="4" customWidth="1"/>
    <col min="12541" max="12541" width="16.85546875" style="4" bestFit="1" customWidth="1"/>
    <col min="12542" max="12542" width="11" style="4" bestFit="1" customWidth="1"/>
    <col min="12543" max="12785" width="10.7109375" style="4"/>
    <col min="12786" max="12786" width="4.85546875" style="4" customWidth="1"/>
    <col min="12787" max="12787" width="50.42578125" style="4" customWidth="1"/>
    <col min="12788" max="12788" width="6.42578125" style="4" customWidth="1"/>
    <col min="12789" max="12789" width="18" style="4" customWidth="1"/>
    <col min="12790" max="12790" width="18.28515625" style="4" customWidth="1"/>
    <col min="12791" max="12792" width="18" style="4" customWidth="1"/>
    <col min="12793" max="12793" width="9.42578125" style="4" customWidth="1"/>
    <col min="12794" max="12794" width="8.85546875" style="4" customWidth="1"/>
    <col min="12795" max="12795" width="9.140625" style="4" customWidth="1"/>
    <col min="12796" max="12796" width="47" style="4" customWidth="1"/>
    <col min="12797" max="12797" width="16.85546875" style="4" bestFit="1" customWidth="1"/>
    <col min="12798" max="12798" width="11" style="4" bestFit="1" customWidth="1"/>
    <col min="12799" max="13041" width="10.7109375" style="4"/>
    <col min="13042" max="13042" width="4.85546875" style="4" customWidth="1"/>
    <col min="13043" max="13043" width="50.42578125" style="4" customWidth="1"/>
    <col min="13044" max="13044" width="6.42578125" style="4" customWidth="1"/>
    <col min="13045" max="13045" width="18" style="4" customWidth="1"/>
    <col min="13046" max="13046" width="18.28515625" style="4" customWidth="1"/>
    <col min="13047" max="13048" width="18" style="4" customWidth="1"/>
    <col min="13049" max="13049" width="9.42578125" style="4" customWidth="1"/>
    <col min="13050" max="13050" width="8.85546875" style="4" customWidth="1"/>
    <col min="13051" max="13051" width="9.140625" style="4" customWidth="1"/>
    <col min="13052" max="13052" width="47" style="4" customWidth="1"/>
    <col min="13053" max="13053" width="16.85546875" style="4" bestFit="1" customWidth="1"/>
    <col min="13054" max="13054" width="11" style="4" bestFit="1" customWidth="1"/>
    <col min="13055" max="13297" width="10.7109375" style="4"/>
    <col min="13298" max="13298" width="4.85546875" style="4" customWidth="1"/>
    <col min="13299" max="13299" width="50.42578125" style="4" customWidth="1"/>
    <col min="13300" max="13300" width="6.42578125" style="4" customWidth="1"/>
    <col min="13301" max="13301" width="18" style="4" customWidth="1"/>
    <col min="13302" max="13302" width="18.28515625" style="4" customWidth="1"/>
    <col min="13303" max="13304" width="18" style="4" customWidth="1"/>
    <col min="13305" max="13305" width="9.42578125" style="4" customWidth="1"/>
    <col min="13306" max="13306" width="8.85546875" style="4" customWidth="1"/>
    <col min="13307" max="13307" width="9.140625" style="4" customWidth="1"/>
    <col min="13308" max="13308" width="47" style="4" customWidth="1"/>
    <col min="13309" max="13309" width="16.85546875" style="4" bestFit="1" customWidth="1"/>
    <col min="13310" max="13310" width="11" style="4" bestFit="1" customWidth="1"/>
    <col min="13311" max="13553" width="10.7109375" style="4"/>
    <col min="13554" max="13554" width="4.85546875" style="4" customWidth="1"/>
    <col min="13555" max="13555" width="50.42578125" style="4" customWidth="1"/>
    <col min="13556" max="13556" width="6.42578125" style="4" customWidth="1"/>
    <col min="13557" max="13557" width="18" style="4" customWidth="1"/>
    <col min="13558" max="13558" width="18.28515625" style="4" customWidth="1"/>
    <col min="13559" max="13560" width="18" style="4" customWidth="1"/>
    <col min="13561" max="13561" width="9.42578125" style="4" customWidth="1"/>
    <col min="13562" max="13562" width="8.85546875" style="4" customWidth="1"/>
    <col min="13563" max="13563" width="9.140625" style="4" customWidth="1"/>
    <col min="13564" max="13564" width="47" style="4" customWidth="1"/>
    <col min="13565" max="13565" width="16.85546875" style="4" bestFit="1" customWidth="1"/>
    <col min="13566" max="13566" width="11" style="4" bestFit="1" customWidth="1"/>
    <col min="13567" max="13809" width="10.7109375" style="4"/>
    <col min="13810" max="13810" width="4.85546875" style="4" customWidth="1"/>
    <col min="13811" max="13811" width="50.42578125" style="4" customWidth="1"/>
    <col min="13812" max="13812" width="6.42578125" style="4" customWidth="1"/>
    <col min="13813" max="13813" width="18" style="4" customWidth="1"/>
    <col min="13814" max="13814" width="18.28515625" style="4" customWidth="1"/>
    <col min="13815" max="13816" width="18" style="4" customWidth="1"/>
    <col min="13817" max="13817" width="9.42578125" style="4" customWidth="1"/>
    <col min="13818" max="13818" width="8.85546875" style="4" customWidth="1"/>
    <col min="13819" max="13819" width="9.140625" style="4" customWidth="1"/>
    <col min="13820" max="13820" width="47" style="4" customWidth="1"/>
    <col min="13821" max="13821" width="16.85546875" style="4" bestFit="1" customWidth="1"/>
    <col min="13822" max="13822" width="11" style="4" bestFit="1" customWidth="1"/>
    <col min="13823" max="14065" width="10.7109375" style="4"/>
    <col min="14066" max="14066" width="4.85546875" style="4" customWidth="1"/>
    <col min="14067" max="14067" width="50.42578125" style="4" customWidth="1"/>
    <col min="14068" max="14068" width="6.42578125" style="4" customWidth="1"/>
    <col min="14069" max="14069" width="18" style="4" customWidth="1"/>
    <col min="14070" max="14070" width="18.28515625" style="4" customWidth="1"/>
    <col min="14071" max="14072" width="18" style="4" customWidth="1"/>
    <col min="14073" max="14073" width="9.42578125" style="4" customWidth="1"/>
    <col min="14074" max="14074" width="8.85546875" style="4" customWidth="1"/>
    <col min="14075" max="14075" width="9.140625" style="4" customWidth="1"/>
    <col min="14076" max="14076" width="47" style="4" customWidth="1"/>
    <col min="14077" max="14077" width="16.85546875" style="4" bestFit="1" customWidth="1"/>
    <col min="14078" max="14078" width="11" style="4" bestFit="1" customWidth="1"/>
    <col min="14079" max="14321" width="10.7109375" style="4"/>
    <col min="14322" max="14322" width="4.85546875" style="4" customWidth="1"/>
    <col min="14323" max="14323" width="50.42578125" style="4" customWidth="1"/>
    <col min="14324" max="14324" width="6.42578125" style="4" customWidth="1"/>
    <col min="14325" max="14325" width="18" style="4" customWidth="1"/>
    <col min="14326" max="14326" width="18.28515625" style="4" customWidth="1"/>
    <col min="14327" max="14328" width="18" style="4" customWidth="1"/>
    <col min="14329" max="14329" width="9.42578125" style="4" customWidth="1"/>
    <col min="14330" max="14330" width="8.85546875" style="4" customWidth="1"/>
    <col min="14331" max="14331" width="9.140625" style="4" customWidth="1"/>
    <col min="14332" max="14332" width="47" style="4" customWidth="1"/>
    <col min="14333" max="14333" width="16.85546875" style="4" bestFit="1" customWidth="1"/>
    <col min="14334" max="14334" width="11" style="4" bestFit="1" customWidth="1"/>
    <col min="14335" max="14577" width="10.7109375" style="4"/>
    <col min="14578" max="14578" width="4.85546875" style="4" customWidth="1"/>
    <col min="14579" max="14579" width="50.42578125" style="4" customWidth="1"/>
    <col min="14580" max="14580" width="6.42578125" style="4" customWidth="1"/>
    <col min="14581" max="14581" width="18" style="4" customWidth="1"/>
    <col min="14582" max="14582" width="18.28515625" style="4" customWidth="1"/>
    <col min="14583" max="14584" width="18" style="4" customWidth="1"/>
    <col min="14585" max="14585" width="9.42578125" style="4" customWidth="1"/>
    <col min="14586" max="14586" width="8.85546875" style="4" customWidth="1"/>
    <col min="14587" max="14587" width="9.140625" style="4" customWidth="1"/>
    <col min="14588" max="14588" width="47" style="4" customWidth="1"/>
    <col min="14589" max="14589" width="16.85546875" style="4" bestFit="1" customWidth="1"/>
    <col min="14590" max="14590" width="11" style="4" bestFit="1" customWidth="1"/>
    <col min="14591" max="14833" width="10.7109375" style="4"/>
    <col min="14834" max="14834" width="4.85546875" style="4" customWidth="1"/>
    <col min="14835" max="14835" width="50.42578125" style="4" customWidth="1"/>
    <col min="14836" max="14836" width="6.42578125" style="4" customWidth="1"/>
    <col min="14837" max="14837" width="18" style="4" customWidth="1"/>
    <col min="14838" max="14838" width="18.28515625" style="4" customWidth="1"/>
    <col min="14839" max="14840" width="18" style="4" customWidth="1"/>
    <col min="14841" max="14841" width="9.42578125" style="4" customWidth="1"/>
    <col min="14842" max="14842" width="8.85546875" style="4" customWidth="1"/>
    <col min="14843" max="14843" width="9.140625" style="4" customWidth="1"/>
    <col min="14844" max="14844" width="47" style="4" customWidth="1"/>
    <col min="14845" max="14845" width="16.85546875" style="4" bestFit="1" customWidth="1"/>
    <col min="14846" max="14846" width="11" style="4" bestFit="1" customWidth="1"/>
    <col min="14847" max="15089" width="10.7109375" style="4"/>
    <col min="15090" max="15090" width="4.85546875" style="4" customWidth="1"/>
    <col min="15091" max="15091" width="50.42578125" style="4" customWidth="1"/>
    <col min="15092" max="15092" width="6.42578125" style="4" customWidth="1"/>
    <col min="15093" max="15093" width="18" style="4" customWidth="1"/>
    <col min="15094" max="15094" width="18.28515625" style="4" customWidth="1"/>
    <col min="15095" max="15096" width="18" style="4" customWidth="1"/>
    <col min="15097" max="15097" width="9.42578125" style="4" customWidth="1"/>
    <col min="15098" max="15098" width="8.85546875" style="4" customWidth="1"/>
    <col min="15099" max="15099" width="9.140625" style="4" customWidth="1"/>
    <col min="15100" max="15100" width="47" style="4" customWidth="1"/>
    <col min="15101" max="15101" width="16.85546875" style="4" bestFit="1" customWidth="1"/>
    <col min="15102" max="15102" width="11" style="4" bestFit="1" customWidth="1"/>
    <col min="15103" max="15345" width="10.7109375" style="4"/>
    <col min="15346" max="15346" width="4.85546875" style="4" customWidth="1"/>
    <col min="15347" max="15347" width="50.42578125" style="4" customWidth="1"/>
    <col min="15348" max="15348" width="6.42578125" style="4" customWidth="1"/>
    <col min="15349" max="15349" width="18" style="4" customWidth="1"/>
    <col min="15350" max="15350" width="18.28515625" style="4" customWidth="1"/>
    <col min="15351" max="15352" width="18" style="4" customWidth="1"/>
    <col min="15353" max="15353" width="9.42578125" style="4" customWidth="1"/>
    <col min="15354" max="15354" width="8.85546875" style="4" customWidth="1"/>
    <col min="15355" max="15355" width="9.140625" style="4" customWidth="1"/>
    <col min="15356" max="15356" width="47" style="4" customWidth="1"/>
    <col min="15357" max="15357" width="16.85546875" style="4" bestFit="1" customWidth="1"/>
    <col min="15358" max="15358" width="11" style="4" bestFit="1" customWidth="1"/>
    <col min="15359" max="15601" width="10.7109375" style="4"/>
    <col min="15602" max="15602" width="4.85546875" style="4" customWidth="1"/>
    <col min="15603" max="15603" width="50.42578125" style="4" customWidth="1"/>
    <col min="15604" max="15604" width="6.42578125" style="4" customWidth="1"/>
    <col min="15605" max="15605" width="18" style="4" customWidth="1"/>
    <col min="15606" max="15606" width="18.28515625" style="4" customWidth="1"/>
    <col min="15607" max="15608" width="18" style="4" customWidth="1"/>
    <col min="15609" max="15609" width="9.42578125" style="4" customWidth="1"/>
    <col min="15610" max="15610" width="8.85546875" style="4" customWidth="1"/>
    <col min="15611" max="15611" width="9.140625" style="4" customWidth="1"/>
    <col min="15612" max="15612" width="47" style="4" customWidth="1"/>
    <col min="15613" max="15613" width="16.85546875" style="4" bestFit="1" customWidth="1"/>
    <col min="15614" max="15614" width="11" style="4" bestFit="1" customWidth="1"/>
    <col min="15615" max="15857" width="10.7109375" style="4"/>
    <col min="15858" max="15858" width="4.85546875" style="4" customWidth="1"/>
    <col min="15859" max="15859" width="50.42578125" style="4" customWidth="1"/>
    <col min="15860" max="15860" width="6.42578125" style="4" customWidth="1"/>
    <col min="15861" max="15861" width="18" style="4" customWidth="1"/>
    <col min="15862" max="15862" width="18.28515625" style="4" customWidth="1"/>
    <col min="15863" max="15864" width="18" style="4" customWidth="1"/>
    <col min="15865" max="15865" width="9.42578125" style="4" customWidth="1"/>
    <col min="15866" max="15866" width="8.85546875" style="4" customWidth="1"/>
    <col min="15867" max="15867" width="9.140625" style="4" customWidth="1"/>
    <col min="15868" max="15868" width="47" style="4" customWidth="1"/>
    <col min="15869" max="15869" width="16.85546875" style="4" bestFit="1" customWidth="1"/>
    <col min="15870" max="15870" width="11" style="4" bestFit="1" customWidth="1"/>
    <col min="15871" max="16113" width="10.7109375" style="4"/>
    <col min="16114" max="16114" width="4.85546875" style="4" customWidth="1"/>
    <col min="16115" max="16115" width="50.42578125" style="4" customWidth="1"/>
    <col min="16116" max="16116" width="6.42578125" style="4" customWidth="1"/>
    <col min="16117" max="16117" width="18" style="4" customWidth="1"/>
    <col min="16118" max="16118" width="18.28515625" style="4" customWidth="1"/>
    <col min="16119" max="16120" width="18" style="4" customWidth="1"/>
    <col min="16121" max="16121" width="9.42578125" style="4" customWidth="1"/>
    <col min="16122" max="16122" width="8.85546875" style="4" customWidth="1"/>
    <col min="16123" max="16123" width="9.140625" style="4" customWidth="1"/>
    <col min="16124" max="16124" width="47" style="4" customWidth="1"/>
    <col min="16125" max="16125" width="16.85546875" style="4" bestFit="1" customWidth="1"/>
    <col min="16126" max="16126" width="11" style="4" bestFit="1" customWidth="1"/>
    <col min="16127" max="16384" width="10.7109375" style="4"/>
  </cols>
  <sheetData>
    <row r="1" spans="1:4" x14ac:dyDescent="0.25">
      <c r="A1" s="3" t="s">
        <v>191</v>
      </c>
      <c r="B1" s="3"/>
    </row>
    <row r="2" spans="1:4" x14ac:dyDescent="0.25">
      <c r="A2" s="3" t="s">
        <v>165</v>
      </c>
      <c r="B2" s="3"/>
    </row>
    <row r="3" spans="1:4" x14ac:dyDescent="0.25">
      <c r="A3" s="3" t="s">
        <v>192</v>
      </c>
      <c r="B3" s="3"/>
    </row>
    <row r="4" spans="1:4" ht="25.15" customHeight="1" x14ac:dyDescent="0.3">
      <c r="A4" s="76" t="s">
        <v>196</v>
      </c>
      <c r="B4" s="76"/>
      <c r="C4" s="76"/>
      <c r="D4" s="76"/>
    </row>
    <row r="5" spans="1:4" ht="19.5" customHeight="1" x14ac:dyDescent="0.25">
      <c r="A5" s="81" t="s">
        <v>190</v>
      </c>
      <c r="B5" s="81"/>
      <c r="C5" s="81"/>
      <c r="D5" s="81"/>
    </row>
    <row r="6" spans="1:4" ht="15.75" x14ac:dyDescent="0.25">
      <c r="A6" s="77" t="s">
        <v>195</v>
      </c>
      <c r="B6" s="77"/>
      <c r="C6" s="77"/>
      <c r="D6" s="77"/>
    </row>
    <row r="7" spans="1:4" ht="18.75" x14ac:dyDescent="0.3">
      <c r="A7" s="5"/>
      <c r="B7" s="5"/>
      <c r="C7" s="5"/>
      <c r="D7" s="58" t="s">
        <v>63</v>
      </c>
    </row>
    <row r="8" spans="1:4" s="6" customFormat="1" x14ac:dyDescent="0.25">
      <c r="A8" s="78" t="s">
        <v>10</v>
      </c>
      <c r="B8" s="78" t="s">
        <v>11</v>
      </c>
      <c r="C8" s="78" t="s">
        <v>62</v>
      </c>
      <c r="D8" s="78" t="s">
        <v>37</v>
      </c>
    </row>
    <row r="9" spans="1:4" s="6" customFormat="1" x14ac:dyDescent="0.25">
      <c r="A9" s="79"/>
      <c r="B9" s="79"/>
      <c r="C9" s="79"/>
      <c r="D9" s="79"/>
    </row>
    <row r="10" spans="1:4" s="6" customFormat="1" x14ac:dyDescent="0.25">
      <c r="A10" s="80"/>
      <c r="B10" s="80"/>
      <c r="C10" s="80"/>
      <c r="D10" s="80"/>
    </row>
    <row r="11" spans="1:4" s="8" customFormat="1" ht="12" x14ac:dyDescent="0.25">
      <c r="A11" s="7">
        <v>1</v>
      </c>
      <c r="B11" s="7">
        <v>2</v>
      </c>
      <c r="C11" s="7">
        <v>3</v>
      </c>
      <c r="D11" s="7">
        <v>4</v>
      </c>
    </row>
    <row r="12" spans="1:4" s="41" customFormat="1" ht="14.25" x14ac:dyDescent="0.25">
      <c r="A12" s="39" t="s">
        <v>2</v>
      </c>
      <c r="B12" s="40" t="s">
        <v>43</v>
      </c>
      <c r="C12" s="33">
        <f>C13</f>
        <v>15726000</v>
      </c>
      <c r="D12" s="33">
        <f>D13</f>
        <v>15726000</v>
      </c>
    </row>
    <row r="13" spans="1:4" s="37" customFormat="1" x14ac:dyDescent="0.25">
      <c r="A13" s="36" t="s">
        <v>0</v>
      </c>
      <c r="B13" s="35" t="s">
        <v>41</v>
      </c>
      <c r="C13" s="42">
        <f>C14</f>
        <v>15726000</v>
      </c>
      <c r="D13" s="42">
        <f>D14</f>
        <v>15726000</v>
      </c>
    </row>
    <row r="14" spans="1:4" s="37" customFormat="1" x14ac:dyDescent="0.25">
      <c r="A14" s="36">
        <v>1</v>
      </c>
      <c r="B14" s="35" t="s">
        <v>42</v>
      </c>
      <c r="C14" s="42">
        <f>C15+C16</f>
        <v>15726000</v>
      </c>
      <c r="D14" s="42">
        <f>D15+D16</f>
        <v>15726000</v>
      </c>
    </row>
    <row r="15" spans="1:4" s="37" customFormat="1" x14ac:dyDescent="0.25">
      <c r="A15" s="31" t="s">
        <v>3</v>
      </c>
      <c r="B15" s="34" t="s">
        <v>44</v>
      </c>
      <c r="C15" s="38">
        <v>15726000</v>
      </c>
      <c r="D15" s="38">
        <v>15726000</v>
      </c>
    </row>
    <row r="16" spans="1:4" s="8" customFormat="1" x14ac:dyDescent="0.25">
      <c r="A16" s="31" t="s">
        <v>4</v>
      </c>
      <c r="B16" s="34" t="s">
        <v>45</v>
      </c>
      <c r="C16" s="38">
        <f>C17</f>
        <v>0</v>
      </c>
      <c r="D16" s="38">
        <f>D17</f>
        <v>0</v>
      </c>
    </row>
    <row r="17" spans="1:4" s="8" customFormat="1" hidden="1" x14ac:dyDescent="0.25">
      <c r="A17" s="31"/>
      <c r="B17" s="34"/>
      <c r="C17" s="38"/>
      <c r="D17" s="38"/>
    </row>
    <row r="18" spans="1:4" s="8" customFormat="1" hidden="1" x14ac:dyDescent="0.25">
      <c r="A18" s="31"/>
      <c r="B18" s="34"/>
      <c r="C18" s="38"/>
      <c r="D18" s="38"/>
    </row>
    <row r="19" spans="1:4" s="46" customFormat="1" ht="14.25" x14ac:dyDescent="0.25">
      <c r="A19" s="29" t="s">
        <v>1</v>
      </c>
      <c r="B19" s="32" t="s">
        <v>48</v>
      </c>
      <c r="C19" s="45">
        <f>+C21</f>
        <v>4015000</v>
      </c>
      <c r="D19" s="45">
        <f>+D21</f>
        <v>4015000</v>
      </c>
    </row>
    <row r="20" spans="1:4" s="8" customFormat="1" x14ac:dyDescent="0.25">
      <c r="A20" s="31">
        <v>1</v>
      </c>
      <c r="B20" s="34" t="s">
        <v>49</v>
      </c>
      <c r="C20" s="38">
        <f>C22</f>
        <v>0</v>
      </c>
      <c r="D20" s="38">
        <f>D22</f>
        <v>0</v>
      </c>
    </row>
    <row r="21" spans="1:4" s="37" customFormat="1" x14ac:dyDescent="0.25">
      <c r="A21" s="31" t="s">
        <v>3</v>
      </c>
      <c r="B21" s="34" t="s">
        <v>44</v>
      </c>
      <c r="C21" s="38">
        <v>4015000</v>
      </c>
      <c r="D21" s="38">
        <v>4015000</v>
      </c>
    </row>
    <row r="22" spans="1:4" s="8" customFormat="1" x14ac:dyDescent="0.25">
      <c r="A22" s="31" t="s">
        <v>4</v>
      </c>
      <c r="B22" s="34" t="s">
        <v>45</v>
      </c>
      <c r="C22" s="38">
        <f>C23</f>
        <v>0</v>
      </c>
      <c r="D22" s="38">
        <f>D23</f>
        <v>0</v>
      </c>
    </row>
    <row r="23" spans="1:4" s="8" customFormat="1" hidden="1" x14ac:dyDescent="0.25">
      <c r="A23" s="31"/>
      <c r="B23" s="34" t="s">
        <v>8</v>
      </c>
      <c r="C23" s="38"/>
      <c r="D23" s="38"/>
    </row>
    <row r="24" spans="1:4" s="8" customFormat="1" hidden="1" x14ac:dyDescent="0.25">
      <c r="A24" s="31"/>
      <c r="B24" s="34" t="s">
        <v>9</v>
      </c>
      <c r="C24" s="38">
        <v>0</v>
      </c>
      <c r="D24" s="38">
        <v>0</v>
      </c>
    </row>
    <row r="25" spans="1:4" s="3" customFormat="1" ht="14.25" x14ac:dyDescent="0.2">
      <c r="A25" s="9" t="s">
        <v>54</v>
      </c>
      <c r="B25" s="10" t="s">
        <v>12</v>
      </c>
      <c r="C25" s="11">
        <f>C26+C39</f>
        <v>306639877673</v>
      </c>
      <c r="D25" s="11">
        <f>D26+D39</f>
        <v>306639877673</v>
      </c>
    </row>
    <row r="26" spans="1:4" s="13" customFormat="1" ht="17.25" x14ac:dyDescent="0.3">
      <c r="A26" s="12" t="s">
        <v>2</v>
      </c>
      <c r="B26" s="10" t="s">
        <v>55</v>
      </c>
      <c r="C26" s="11">
        <f>C27+C30+C33+C36</f>
        <v>306639877673</v>
      </c>
      <c r="D26" s="11">
        <f>D27+D30+D33+D36</f>
        <v>306639877673</v>
      </c>
    </row>
    <row r="27" spans="1:4" s="13" customFormat="1" ht="17.25" x14ac:dyDescent="0.3">
      <c r="A27" s="12">
        <v>1</v>
      </c>
      <c r="B27" s="14" t="s">
        <v>35</v>
      </c>
      <c r="C27" s="11">
        <f>C29+C28</f>
        <v>115046189663</v>
      </c>
      <c r="D27" s="11">
        <f>D29+D28</f>
        <v>115046189663</v>
      </c>
    </row>
    <row r="28" spans="1:4" s="13" customFormat="1" ht="17.25" x14ac:dyDescent="0.3">
      <c r="A28" s="15"/>
      <c r="B28" s="16" t="s">
        <v>13</v>
      </c>
      <c r="C28" s="17">
        <f>26463893505+2959234159</f>
        <v>29423127664</v>
      </c>
      <c r="D28" s="17">
        <f>C28</f>
        <v>29423127664</v>
      </c>
    </row>
    <row r="29" spans="1:4" s="13" customFormat="1" ht="17.25" x14ac:dyDescent="0.3">
      <c r="A29" s="15"/>
      <c r="B29" s="16" t="s">
        <v>14</v>
      </c>
      <c r="C29" s="17">
        <f>+'CHI - CHI TIET'!F15-C28</f>
        <v>85623061999</v>
      </c>
      <c r="D29" s="17">
        <f>C29</f>
        <v>85623061999</v>
      </c>
    </row>
    <row r="30" spans="1:4" s="13" customFormat="1" ht="17.25" x14ac:dyDescent="0.3">
      <c r="A30" s="12">
        <v>2</v>
      </c>
      <c r="B30" s="14" t="s">
        <v>97</v>
      </c>
      <c r="C30" s="11">
        <f>C32+C31</f>
        <v>161084572465</v>
      </c>
      <c r="D30" s="11">
        <f>D32+D31</f>
        <v>161084572465</v>
      </c>
    </row>
    <row r="31" spans="1:4" s="13" customFormat="1" ht="17.25" x14ac:dyDescent="0.3">
      <c r="A31" s="15"/>
      <c r="B31" s="16" t="s">
        <v>13</v>
      </c>
      <c r="C31" s="17">
        <f>2574000000+125285601</f>
        <v>2699285601</v>
      </c>
      <c r="D31" s="17">
        <f>C31</f>
        <v>2699285601</v>
      </c>
    </row>
    <row r="32" spans="1:4" s="13" customFormat="1" ht="17.25" x14ac:dyDescent="0.3">
      <c r="A32" s="15"/>
      <c r="B32" s="16" t="s">
        <v>14</v>
      </c>
      <c r="C32" s="17">
        <f>'CHI - CHI TIET'!G15-C31</f>
        <v>158385286864</v>
      </c>
      <c r="D32" s="17">
        <f>C32</f>
        <v>158385286864</v>
      </c>
    </row>
    <row r="33" spans="1:4" s="13" customFormat="1" ht="17.25" x14ac:dyDescent="0.3">
      <c r="A33" s="12">
        <v>3</v>
      </c>
      <c r="B33" s="14" t="s">
        <v>193</v>
      </c>
      <c r="C33" s="11">
        <f>C35+C34</f>
        <v>12482904926</v>
      </c>
      <c r="D33" s="11">
        <f>D35+D34</f>
        <v>12482904926</v>
      </c>
    </row>
    <row r="34" spans="1:4" s="13" customFormat="1" ht="17.25" x14ac:dyDescent="0.3">
      <c r="A34" s="15"/>
      <c r="B34" s="16" t="s">
        <v>13</v>
      </c>
      <c r="C34" s="11"/>
      <c r="D34" s="11">
        <v>0</v>
      </c>
    </row>
    <row r="35" spans="1:4" s="18" customFormat="1" ht="18" x14ac:dyDescent="0.35">
      <c r="A35" s="15"/>
      <c r="B35" s="16" t="s">
        <v>14</v>
      </c>
      <c r="C35" s="17">
        <f>'CHI - CHI TIET'!H15</f>
        <v>12482904926</v>
      </c>
      <c r="D35" s="17">
        <f>C35</f>
        <v>12482904926</v>
      </c>
    </row>
    <row r="36" spans="1:4" s="13" customFormat="1" ht="17.25" x14ac:dyDescent="0.3">
      <c r="A36" s="12">
        <v>4</v>
      </c>
      <c r="B36" s="14" t="s">
        <v>194</v>
      </c>
      <c r="C36" s="11">
        <f>C38+C37</f>
        <v>18026210619</v>
      </c>
      <c r="D36" s="11">
        <f>D38+D37</f>
        <v>18026210619</v>
      </c>
    </row>
    <row r="37" spans="1:4" s="18" customFormat="1" ht="18" x14ac:dyDescent="0.35">
      <c r="A37" s="15"/>
      <c r="B37" s="16" t="s">
        <v>13</v>
      </c>
      <c r="C37" s="17">
        <v>1276000000</v>
      </c>
      <c r="D37" s="17">
        <f>+C37</f>
        <v>1276000000</v>
      </c>
    </row>
    <row r="38" spans="1:4" s="18" customFormat="1" ht="18" x14ac:dyDescent="0.35">
      <c r="A38" s="15"/>
      <c r="B38" s="16" t="s">
        <v>14</v>
      </c>
      <c r="C38" s="56">
        <f>'CHI - CHI TIET'!I15-C37</f>
        <v>16750210619</v>
      </c>
      <c r="D38" s="56">
        <f>C38</f>
        <v>16750210619</v>
      </c>
    </row>
    <row r="39" spans="1:4" s="13" customFormat="1" ht="17.25" hidden="1" x14ac:dyDescent="0.3">
      <c r="A39" s="52" t="s">
        <v>7</v>
      </c>
      <c r="B39" s="10" t="s">
        <v>52</v>
      </c>
      <c r="C39" s="53">
        <f>C40+C41</f>
        <v>0</v>
      </c>
      <c r="D39" s="53">
        <f>D40+D41</f>
        <v>0</v>
      </c>
    </row>
    <row r="40" spans="1:4" hidden="1" x14ac:dyDescent="0.25">
      <c r="A40" s="54">
        <v>1</v>
      </c>
      <c r="B40" s="48" t="s">
        <v>53</v>
      </c>
      <c r="C40" s="49"/>
      <c r="D40" s="49">
        <f>C40</f>
        <v>0</v>
      </c>
    </row>
    <row r="41" spans="1:4" hidden="1" x14ac:dyDescent="0.25">
      <c r="A41" s="55"/>
      <c r="B41" s="50" t="s">
        <v>56</v>
      </c>
      <c r="C41" s="51"/>
      <c r="D41" s="51">
        <f>C41</f>
        <v>0</v>
      </c>
    </row>
  </sheetData>
  <mergeCells count="7">
    <mergeCell ref="A4:D4"/>
    <mergeCell ref="A6:D6"/>
    <mergeCell ref="A8:A10"/>
    <mergeCell ref="B8:B10"/>
    <mergeCell ref="C8:C10"/>
    <mergeCell ref="D8:D10"/>
    <mergeCell ref="A5:D5"/>
  </mergeCells>
  <pageMargins left="0.7" right="0.7" top="0.75" bottom="0.75" header="0.3" footer="0.3"/>
  <pageSetup paperSize="9" scale="9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opLeftCell="B65" workbookViewId="0">
      <selection activeCell="B16" sqref="B16"/>
    </sheetView>
  </sheetViews>
  <sheetFormatPr defaultColWidth="11.28515625" defaultRowHeight="12.75" x14ac:dyDescent="0.2"/>
  <cols>
    <col min="1" max="1" width="7.140625" style="19" hidden="1" customWidth="1"/>
    <col min="2" max="2" width="4.7109375" style="101" customWidth="1"/>
    <col min="3" max="3" width="30.140625" style="19" customWidth="1"/>
    <col min="4" max="4" width="16" style="19" hidden="1" customWidth="1"/>
    <col min="5" max="6" width="14.7109375" style="19" customWidth="1"/>
    <col min="7" max="7" width="14.140625" style="19" customWidth="1"/>
    <col min="8" max="9" width="13.5703125" style="19" customWidth="1"/>
    <col min="10" max="10" width="12.85546875" style="19" hidden="1" customWidth="1"/>
    <col min="11" max="11" width="14.42578125" style="19" hidden="1" customWidth="1"/>
    <col min="12" max="14" width="13.42578125" style="19" customWidth="1"/>
    <col min="15" max="15" width="12.7109375" style="19" customWidth="1"/>
    <col min="16" max="16" width="13" style="19" customWidth="1"/>
    <col min="17" max="217" width="11.28515625" style="19"/>
    <col min="218" max="218" width="0" style="19" hidden="1" customWidth="1"/>
    <col min="219" max="219" width="4.7109375" style="19" customWidth="1"/>
    <col min="220" max="220" width="31.5703125" style="19" customWidth="1"/>
    <col min="221" max="221" width="15.7109375" style="19" customWidth="1"/>
    <col min="222" max="222" width="15.5703125" style="19" customWidth="1"/>
    <col min="223" max="223" width="15.28515625" style="19" customWidth="1"/>
    <col min="224" max="224" width="13.85546875" style="19" customWidth="1"/>
    <col min="225" max="225" width="5.85546875" style="19" customWidth="1"/>
    <col min="226" max="226" width="13.42578125" style="19" customWidth="1"/>
    <col min="227" max="227" width="11.85546875" style="19" bestFit="1" customWidth="1"/>
    <col min="228" max="228" width="13.7109375" style="19" customWidth="1"/>
    <col min="229" max="229" width="11.85546875" style="19" bestFit="1" customWidth="1"/>
    <col min="230" max="230" width="14.28515625" style="19" customWidth="1"/>
    <col min="231" max="231" width="16.7109375" style="19" customWidth="1"/>
    <col min="232" max="232" width="17" style="19" customWidth="1"/>
    <col min="233" max="237" width="18" style="19" customWidth="1"/>
    <col min="238" max="238" width="12.28515625" style="19" bestFit="1" customWidth="1"/>
    <col min="239" max="240" width="14.7109375" style="19" bestFit="1" customWidth="1"/>
    <col min="241" max="241" width="11.85546875" style="19" bestFit="1" customWidth="1"/>
    <col min="242" max="242" width="13.42578125" style="19" bestFit="1" customWidth="1"/>
    <col min="243" max="243" width="14.5703125" style="19" customWidth="1"/>
    <col min="244" max="244" width="14.42578125" style="19" bestFit="1" customWidth="1"/>
    <col min="245" max="245" width="17.42578125" style="19" bestFit="1" customWidth="1"/>
    <col min="246" max="246" width="14.42578125" style="19" bestFit="1" customWidth="1"/>
    <col min="247" max="254" width="15.5703125" style="19" customWidth="1"/>
    <col min="255" max="256" width="18" style="19" customWidth="1"/>
    <col min="257" max="257" width="16.7109375" style="19" customWidth="1"/>
    <col min="258" max="268" width="18" style="19" customWidth="1"/>
    <col min="269" max="271" width="15.5703125" style="19" customWidth="1"/>
    <col min="272" max="473" width="11.28515625" style="19"/>
    <col min="474" max="474" width="0" style="19" hidden="1" customWidth="1"/>
    <col min="475" max="475" width="4.7109375" style="19" customWidth="1"/>
    <col min="476" max="476" width="31.5703125" style="19" customWidth="1"/>
    <col min="477" max="477" width="15.7109375" style="19" customWidth="1"/>
    <col min="478" max="478" width="15.5703125" style="19" customWidth="1"/>
    <col min="479" max="479" width="15.28515625" style="19" customWidth="1"/>
    <col min="480" max="480" width="13.85546875" style="19" customWidth="1"/>
    <col min="481" max="481" width="5.85546875" style="19" customWidth="1"/>
    <col min="482" max="482" width="13.42578125" style="19" customWidth="1"/>
    <col min="483" max="483" width="11.85546875" style="19" bestFit="1" customWidth="1"/>
    <col min="484" max="484" width="13.7109375" style="19" customWidth="1"/>
    <col min="485" max="485" width="11.85546875" style="19" bestFit="1" customWidth="1"/>
    <col min="486" max="486" width="14.28515625" style="19" customWidth="1"/>
    <col min="487" max="487" width="16.7109375" style="19" customWidth="1"/>
    <col min="488" max="488" width="17" style="19" customWidth="1"/>
    <col min="489" max="493" width="18" style="19" customWidth="1"/>
    <col min="494" max="494" width="12.28515625" style="19" bestFit="1" customWidth="1"/>
    <col min="495" max="496" width="14.7109375" style="19" bestFit="1" customWidth="1"/>
    <col min="497" max="497" width="11.85546875" style="19" bestFit="1" customWidth="1"/>
    <col min="498" max="498" width="13.42578125" style="19" bestFit="1" customWidth="1"/>
    <col min="499" max="499" width="14.5703125" style="19" customWidth="1"/>
    <col min="500" max="500" width="14.42578125" style="19" bestFit="1" customWidth="1"/>
    <col min="501" max="501" width="17.42578125" style="19" bestFit="1" customWidth="1"/>
    <col min="502" max="502" width="14.42578125" style="19" bestFit="1" customWidth="1"/>
    <col min="503" max="510" width="15.5703125" style="19" customWidth="1"/>
    <col min="511" max="512" width="18" style="19" customWidth="1"/>
    <col min="513" max="513" width="16.7109375" style="19" customWidth="1"/>
    <col min="514" max="524" width="18" style="19" customWidth="1"/>
    <col min="525" max="527" width="15.5703125" style="19" customWidth="1"/>
    <col min="528" max="729" width="11.28515625" style="19"/>
    <col min="730" max="730" width="0" style="19" hidden="1" customWidth="1"/>
    <col min="731" max="731" width="4.7109375" style="19" customWidth="1"/>
    <col min="732" max="732" width="31.5703125" style="19" customWidth="1"/>
    <col min="733" max="733" width="15.7109375" style="19" customWidth="1"/>
    <col min="734" max="734" width="15.5703125" style="19" customWidth="1"/>
    <col min="735" max="735" width="15.28515625" style="19" customWidth="1"/>
    <col min="736" max="736" width="13.85546875" style="19" customWidth="1"/>
    <col min="737" max="737" width="5.85546875" style="19" customWidth="1"/>
    <col min="738" max="738" width="13.42578125" style="19" customWidth="1"/>
    <col min="739" max="739" width="11.85546875" style="19" bestFit="1" customWidth="1"/>
    <col min="740" max="740" width="13.7109375" style="19" customWidth="1"/>
    <col min="741" max="741" width="11.85546875" style="19" bestFit="1" customWidth="1"/>
    <col min="742" max="742" width="14.28515625" style="19" customWidth="1"/>
    <col min="743" max="743" width="16.7109375" style="19" customWidth="1"/>
    <col min="744" max="744" width="17" style="19" customWidth="1"/>
    <col min="745" max="749" width="18" style="19" customWidth="1"/>
    <col min="750" max="750" width="12.28515625" style="19" bestFit="1" customWidth="1"/>
    <col min="751" max="752" width="14.7109375" style="19" bestFit="1" customWidth="1"/>
    <col min="753" max="753" width="11.85546875" style="19" bestFit="1" customWidth="1"/>
    <col min="754" max="754" width="13.42578125" style="19" bestFit="1" customWidth="1"/>
    <col min="755" max="755" width="14.5703125" style="19" customWidth="1"/>
    <col min="756" max="756" width="14.42578125" style="19" bestFit="1" customWidth="1"/>
    <col min="757" max="757" width="17.42578125" style="19" bestFit="1" customWidth="1"/>
    <col min="758" max="758" width="14.42578125" style="19" bestFit="1" customWidth="1"/>
    <col min="759" max="766" width="15.5703125" style="19" customWidth="1"/>
    <col min="767" max="768" width="18" style="19" customWidth="1"/>
    <col min="769" max="769" width="16.7109375" style="19" customWidth="1"/>
    <col min="770" max="780" width="18" style="19" customWidth="1"/>
    <col min="781" max="783" width="15.5703125" style="19" customWidth="1"/>
    <col min="784" max="985" width="11.28515625" style="19"/>
    <col min="986" max="986" width="0" style="19" hidden="1" customWidth="1"/>
    <col min="987" max="987" width="4.7109375" style="19" customWidth="1"/>
    <col min="988" max="988" width="31.5703125" style="19" customWidth="1"/>
    <col min="989" max="989" width="15.7109375" style="19" customWidth="1"/>
    <col min="990" max="990" width="15.5703125" style="19" customWidth="1"/>
    <col min="991" max="991" width="15.28515625" style="19" customWidth="1"/>
    <col min="992" max="992" width="13.85546875" style="19" customWidth="1"/>
    <col min="993" max="993" width="5.85546875" style="19" customWidth="1"/>
    <col min="994" max="994" width="13.42578125" style="19" customWidth="1"/>
    <col min="995" max="995" width="11.85546875" style="19" bestFit="1" customWidth="1"/>
    <col min="996" max="996" width="13.7109375" style="19" customWidth="1"/>
    <col min="997" max="997" width="11.85546875" style="19" bestFit="1" customWidth="1"/>
    <col min="998" max="998" width="14.28515625" style="19" customWidth="1"/>
    <col min="999" max="999" width="16.7109375" style="19" customWidth="1"/>
    <col min="1000" max="1000" width="17" style="19" customWidth="1"/>
    <col min="1001" max="1005" width="18" style="19" customWidth="1"/>
    <col min="1006" max="1006" width="12.28515625" style="19" bestFit="1" customWidth="1"/>
    <col min="1007" max="1008" width="14.7109375" style="19" bestFit="1" customWidth="1"/>
    <col min="1009" max="1009" width="11.85546875" style="19" bestFit="1" customWidth="1"/>
    <col min="1010" max="1010" width="13.42578125" style="19" bestFit="1" customWidth="1"/>
    <col min="1011" max="1011" width="14.5703125" style="19" customWidth="1"/>
    <col min="1012" max="1012" width="14.42578125" style="19" bestFit="1" customWidth="1"/>
    <col min="1013" max="1013" width="17.42578125" style="19" bestFit="1" customWidth="1"/>
    <col min="1014" max="1014" width="14.42578125" style="19" bestFit="1" customWidth="1"/>
    <col min="1015" max="1022" width="15.5703125" style="19" customWidth="1"/>
    <col min="1023" max="1024" width="18" style="19" customWidth="1"/>
    <col min="1025" max="1025" width="16.7109375" style="19" customWidth="1"/>
    <col min="1026" max="1036" width="18" style="19" customWidth="1"/>
    <col min="1037" max="1039" width="15.5703125" style="19" customWidth="1"/>
    <col min="1040" max="1241" width="11.28515625" style="19"/>
    <col min="1242" max="1242" width="0" style="19" hidden="1" customWidth="1"/>
    <col min="1243" max="1243" width="4.7109375" style="19" customWidth="1"/>
    <col min="1244" max="1244" width="31.5703125" style="19" customWidth="1"/>
    <col min="1245" max="1245" width="15.7109375" style="19" customWidth="1"/>
    <col min="1246" max="1246" width="15.5703125" style="19" customWidth="1"/>
    <col min="1247" max="1247" width="15.28515625" style="19" customWidth="1"/>
    <col min="1248" max="1248" width="13.85546875" style="19" customWidth="1"/>
    <col min="1249" max="1249" width="5.85546875" style="19" customWidth="1"/>
    <col min="1250" max="1250" width="13.42578125" style="19" customWidth="1"/>
    <col min="1251" max="1251" width="11.85546875" style="19" bestFit="1" customWidth="1"/>
    <col min="1252" max="1252" width="13.7109375" style="19" customWidth="1"/>
    <col min="1253" max="1253" width="11.85546875" style="19" bestFit="1" customWidth="1"/>
    <col min="1254" max="1254" width="14.28515625" style="19" customWidth="1"/>
    <col min="1255" max="1255" width="16.7109375" style="19" customWidth="1"/>
    <col min="1256" max="1256" width="17" style="19" customWidth="1"/>
    <col min="1257" max="1261" width="18" style="19" customWidth="1"/>
    <col min="1262" max="1262" width="12.28515625" style="19" bestFit="1" customWidth="1"/>
    <col min="1263" max="1264" width="14.7109375" style="19" bestFit="1" customWidth="1"/>
    <col min="1265" max="1265" width="11.85546875" style="19" bestFit="1" customWidth="1"/>
    <col min="1266" max="1266" width="13.42578125" style="19" bestFit="1" customWidth="1"/>
    <col min="1267" max="1267" width="14.5703125" style="19" customWidth="1"/>
    <col min="1268" max="1268" width="14.42578125" style="19" bestFit="1" customWidth="1"/>
    <col min="1269" max="1269" width="17.42578125" style="19" bestFit="1" customWidth="1"/>
    <col min="1270" max="1270" width="14.42578125" style="19" bestFit="1" customWidth="1"/>
    <col min="1271" max="1278" width="15.5703125" style="19" customWidth="1"/>
    <col min="1279" max="1280" width="18" style="19" customWidth="1"/>
    <col min="1281" max="1281" width="16.7109375" style="19" customWidth="1"/>
    <col min="1282" max="1292" width="18" style="19" customWidth="1"/>
    <col min="1293" max="1295" width="15.5703125" style="19" customWidth="1"/>
    <col min="1296" max="1497" width="11.28515625" style="19"/>
    <col min="1498" max="1498" width="0" style="19" hidden="1" customWidth="1"/>
    <col min="1499" max="1499" width="4.7109375" style="19" customWidth="1"/>
    <col min="1500" max="1500" width="31.5703125" style="19" customWidth="1"/>
    <col min="1501" max="1501" width="15.7109375" style="19" customWidth="1"/>
    <col min="1502" max="1502" width="15.5703125" style="19" customWidth="1"/>
    <col min="1503" max="1503" width="15.28515625" style="19" customWidth="1"/>
    <col min="1504" max="1504" width="13.85546875" style="19" customWidth="1"/>
    <col min="1505" max="1505" width="5.85546875" style="19" customWidth="1"/>
    <col min="1506" max="1506" width="13.42578125" style="19" customWidth="1"/>
    <col min="1507" max="1507" width="11.85546875" style="19" bestFit="1" customWidth="1"/>
    <col min="1508" max="1508" width="13.7109375" style="19" customWidth="1"/>
    <col min="1509" max="1509" width="11.85546875" style="19" bestFit="1" customWidth="1"/>
    <col min="1510" max="1510" width="14.28515625" style="19" customWidth="1"/>
    <col min="1511" max="1511" width="16.7109375" style="19" customWidth="1"/>
    <col min="1512" max="1512" width="17" style="19" customWidth="1"/>
    <col min="1513" max="1517" width="18" style="19" customWidth="1"/>
    <col min="1518" max="1518" width="12.28515625" style="19" bestFit="1" customWidth="1"/>
    <col min="1519" max="1520" width="14.7109375" style="19" bestFit="1" customWidth="1"/>
    <col min="1521" max="1521" width="11.85546875" style="19" bestFit="1" customWidth="1"/>
    <col min="1522" max="1522" width="13.42578125" style="19" bestFit="1" customWidth="1"/>
    <col min="1523" max="1523" width="14.5703125" style="19" customWidth="1"/>
    <col min="1524" max="1524" width="14.42578125" style="19" bestFit="1" customWidth="1"/>
    <col min="1525" max="1525" width="17.42578125" style="19" bestFit="1" customWidth="1"/>
    <col min="1526" max="1526" width="14.42578125" style="19" bestFit="1" customWidth="1"/>
    <col min="1527" max="1534" width="15.5703125" style="19" customWidth="1"/>
    <col min="1535" max="1536" width="18" style="19" customWidth="1"/>
    <col min="1537" max="1537" width="16.7109375" style="19" customWidth="1"/>
    <col min="1538" max="1548" width="18" style="19" customWidth="1"/>
    <col min="1549" max="1551" width="15.5703125" style="19" customWidth="1"/>
    <col min="1552" max="1753" width="11.28515625" style="19"/>
    <col min="1754" max="1754" width="0" style="19" hidden="1" customWidth="1"/>
    <col min="1755" max="1755" width="4.7109375" style="19" customWidth="1"/>
    <col min="1756" max="1756" width="31.5703125" style="19" customWidth="1"/>
    <col min="1757" max="1757" width="15.7109375" style="19" customWidth="1"/>
    <col min="1758" max="1758" width="15.5703125" style="19" customWidth="1"/>
    <col min="1759" max="1759" width="15.28515625" style="19" customWidth="1"/>
    <col min="1760" max="1760" width="13.85546875" style="19" customWidth="1"/>
    <col min="1761" max="1761" width="5.85546875" style="19" customWidth="1"/>
    <col min="1762" max="1762" width="13.42578125" style="19" customWidth="1"/>
    <col min="1763" max="1763" width="11.85546875" style="19" bestFit="1" customWidth="1"/>
    <col min="1764" max="1764" width="13.7109375" style="19" customWidth="1"/>
    <col min="1765" max="1765" width="11.85546875" style="19" bestFit="1" customWidth="1"/>
    <col min="1766" max="1766" width="14.28515625" style="19" customWidth="1"/>
    <col min="1767" max="1767" width="16.7109375" style="19" customWidth="1"/>
    <col min="1768" max="1768" width="17" style="19" customWidth="1"/>
    <col min="1769" max="1773" width="18" style="19" customWidth="1"/>
    <col min="1774" max="1774" width="12.28515625" style="19" bestFit="1" customWidth="1"/>
    <col min="1775" max="1776" width="14.7109375" style="19" bestFit="1" customWidth="1"/>
    <col min="1777" max="1777" width="11.85546875" style="19" bestFit="1" customWidth="1"/>
    <col min="1778" max="1778" width="13.42578125" style="19" bestFit="1" customWidth="1"/>
    <col min="1779" max="1779" width="14.5703125" style="19" customWidth="1"/>
    <col min="1780" max="1780" width="14.42578125" style="19" bestFit="1" customWidth="1"/>
    <col min="1781" max="1781" width="17.42578125" style="19" bestFit="1" customWidth="1"/>
    <col min="1782" max="1782" width="14.42578125" style="19" bestFit="1" customWidth="1"/>
    <col min="1783" max="1790" width="15.5703125" style="19" customWidth="1"/>
    <col min="1791" max="1792" width="18" style="19" customWidth="1"/>
    <col min="1793" max="1793" width="16.7109375" style="19" customWidth="1"/>
    <col min="1794" max="1804" width="18" style="19" customWidth="1"/>
    <col min="1805" max="1807" width="15.5703125" style="19" customWidth="1"/>
    <col min="1808" max="2009" width="11.28515625" style="19"/>
    <col min="2010" max="2010" width="0" style="19" hidden="1" customWidth="1"/>
    <col min="2011" max="2011" width="4.7109375" style="19" customWidth="1"/>
    <col min="2012" max="2012" width="31.5703125" style="19" customWidth="1"/>
    <col min="2013" max="2013" width="15.7109375" style="19" customWidth="1"/>
    <col min="2014" max="2014" width="15.5703125" style="19" customWidth="1"/>
    <col min="2015" max="2015" width="15.28515625" style="19" customWidth="1"/>
    <col min="2016" max="2016" width="13.85546875" style="19" customWidth="1"/>
    <col min="2017" max="2017" width="5.85546875" style="19" customWidth="1"/>
    <col min="2018" max="2018" width="13.42578125" style="19" customWidth="1"/>
    <col min="2019" max="2019" width="11.85546875" style="19" bestFit="1" customWidth="1"/>
    <col min="2020" max="2020" width="13.7109375" style="19" customWidth="1"/>
    <col min="2021" max="2021" width="11.85546875" style="19" bestFit="1" customWidth="1"/>
    <col min="2022" max="2022" width="14.28515625" style="19" customWidth="1"/>
    <col min="2023" max="2023" width="16.7109375" style="19" customWidth="1"/>
    <col min="2024" max="2024" width="17" style="19" customWidth="1"/>
    <col min="2025" max="2029" width="18" style="19" customWidth="1"/>
    <col min="2030" max="2030" width="12.28515625" style="19" bestFit="1" customWidth="1"/>
    <col min="2031" max="2032" width="14.7109375" style="19" bestFit="1" customWidth="1"/>
    <col min="2033" max="2033" width="11.85546875" style="19" bestFit="1" customWidth="1"/>
    <col min="2034" max="2034" width="13.42578125" style="19" bestFit="1" customWidth="1"/>
    <col min="2035" max="2035" width="14.5703125" style="19" customWidth="1"/>
    <col min="2036" max="2036" width="14.42578125" style="19" bestFit="1" customWidth="1"/>
    <col min="2037" max="2037" width="17.42578125" style="19" bestFit="1" customWidth="1"/>
    <col min="2038" max="2038" width="14.42578125" style="19" bestFit="1" customWidth="1"/>
    <col min="2039" max="2046" width="15.5703125" style="19" customWidth="1"/>
    <col min="2047" max="2048" width="18" style="19" customWidth="1"/>
    <col min="2049" max="2049" width="16.7109375" style="19" customWidth="1"/>
    <col min="2050" max="2060" width="18" style="19" customWidth="1"/>
    <col min="2061" max="2063" width="15.5703125" style="19" customWidth="1"/>
    <col min="2064" max="2265" width="11.28515625" style="19"/>
    <col min="2266" max="2266" width="0" style="19" hidden="1" customWidth="1"/>
    <col min="2267" max="2267" width="4.7109375" style="19" customWidth="1"/>
    <col min="2268" max="2268" width="31.5703125" style="19" customWidth="1"/>
    <col min="2269" max="2269" width="15.7109375" style="19" customWidth="1"/>
    <col min="2270" max="2270" width="15.5703125" style="19" customWidth="1"/>
    <col min="2271" max="2271" width="15.28515625" style="19" customWidth="1"/>
    <col min="2272" max="2272" width="13.85546875" style="19" customWidth="1"/>
    <col min="2273" max="2273" width="5.85546875" style="19" customWidth="1"/>
    <col min="2274" max="2274" width="13.42578125" style="19" customWidth="1"/>
    <col min="2275" max="2275" width="11.85546875" style="19" bestFit="1" customWidth="1"/>
    <col min="2276" max="2276" width="13.7109375" style="19" customWidth="1"/>
    <col min="2277" max="2277" width="11.85546875" style="19" bestFit="1" customWidth="1"/>
    <col min="2278" max="2278" width="14.28515625" style="19" customWidth="1"/>
    <col min="2279" max="2279" width="16.7109375" style="19" customWidth="1"/>
    <col min="2280" max="2280" width="17" style="19" customWidth="1"/>
    <col min="2281" max="2285" width="18" style="19" customWidth="1"/>
    <col min="2286" max="2286" width="12.28515625" style="19" bestFit="1" customWidth="1"/>
    <col min="2287" max="2288" width="14.7109375" style="19" bestFit="1" customWidth="1"/>
    <col min="2289" max="2289" width="11.85546875" style="19" bestFit="1" customWidth="1"/>
    <col min="2290" max="2290" width="13.42578125" style="19" bestFit="1" customWidth="1"/>
    <col min="2291" max="2291" width="14.5703125" style="19" customWidth="1"/>
    <col min="2292" max="2292" width="14.42578125" style="19" bestFit="1" customWidth="1"/>
    <col min="2293" max="2293" width="17.42578125" style="19" bestFit="1" customWidth="1"/>
    <col min="2294" max="2294" width="14.42578125" style="19" bestFit="1" customWidth="1"/>
    <col min="2295" max="2302" width="15.5703125" style="19" customWidth="1"/>
    <col min="2303" max="2304" width="18" style="19" customWidth="1"/>
    <col min="2305" max="2305" width="16.7109375" style="19" customWidth="1"/>
    <col min="2306" max="2316" width="18" style="19" customWidth="1"/>
    <col min="2317" max="2319" width="15.5703125" style="19" customWidth="1"/>
    <col min="2320" max="2521" width="11.28515625" style="19"/>
    <col min="2522" max="2522" width="0" style="19" hidden="1" customWidth="1"/>
    <col min="2523" max="2523" width="4.7109375" style="19" customWidth="1"/>
    <col min="2524" max="2524" width="31.5703125" style="19" customWidth="1"/>
    <col min="2525" max="2525" width="15.7109375" style="19" customWidth="1"/>
    <col min="2526" max="2526" width="15.5703125" style="19" customWidth="1"/>
    <col min="2527" max="2527" width="15.28515625" style="19" customWidth="1"/>
    <col min="2528" max="2528" width="13.85546875" style="19" customWidth="1"/>
    <col min="2529" max="2529" width="5.85546875" style="19" customWidth="1"/>
    <col min="2530" max="2530" width="13.42578125" style="19" customWidth="1"/>
    <col min="2531" max="2531" width="11.85546875" style="19" bestFit="1" customWidth="1"/>
    <col min="2532" max="2532" width="13.7109375" style="19" customWidth="1"/>
    <col min="2533" max="2533" width="11.85546875" style="19" bestFit="1" customWidth="1"/>
    <col min="2534" max="2534" width="14.28515625" style="19" customWidth="1"/>
    <col min="2535" max="2535" width="16.7109375" style="19" customWidth="1"/>
    <col min="2536" max="2536" width="17" style="19" customWidth="1"/>
    <col min="2537" max="2541" width="18" style="19" customWidth="1"/>
    <col min="2542" max="2542" width="12.28515625" style="19" bestFit="1" customWidth="1"/>
    <col min="2543" max="2544" width="14.7109375" style="19" bestFit="1" customWidth="1"/>
    <col min="2545" max="2545" width="11.85546875" style="19" bestFit="1" customWidth="1"/>
    <col min="2546" max="2546" width="13.42578125" style="19" bestFit="1" customWidth="1"/>
    <col min="2547" max="2547" width="14.5703125" style="19" customWidth="1"/>
    <col min="2548" max="2548" width="14.42578125" style="19" bestFit="1" customWidth="1"/>
    <col min="2549" max="2549" width="17.42578125" style="19" bestFit="1" customWidth="1"/>
    <col min="2550" max="2550" width="14.42578125" style="19" bestFit="1" customWidth="1"/>
    <col min="2551" max="2558" width="15.5703125" style="19" customWidth="1"/>
    <col min="2559" max="2560" width="18" style="19" customWidth="1"/>
    <col min="2561" max="2561" width="16.7109375" style="19" customWidth="1"/>
    <col min="2562" max="2572" width="18" style="19" customWidth="1"/>
    <col min="2573" max="2575" width="15.5703125" style="19" customWidth="1"/>
    <col min="2576" max="2777" width="11.28515625" style="19"/>
    <col min="2778" max="2778" width="0" style="19" hidden="1" customWidth="1"/>
    <col min="2779" max="2779" width="4.7109375" style="19" customWidth="1"/>
    <col min="2780" max="2780" width="31.5703125" style="19" customWidth="1"/>
    <col min="2781" max="2781" width="15.7109375" style="19" customWidth="1"/>
    <col min="2782" max="2782" width="15.5703125" style="19" customWidth="1"/>
    <col min="2783" max="2783" width="15.28515625" style="19" customWidth="1"/>
    <col min="2784" max="2784" width="13.85546875" style="19" customWidth="1"/>
    <col min="2785" max="2785" width="5.85546875" style="19" customWidth="1"/>
    <col min="2786" max="2786" width="13.42578125" style="19" customWidth="1"/>
    <col min="2787" max="2787" width="11.85546875" style="19" bestFit="1" customWidth="1"/>
    <col min="2788" max="2788" width="13.7109375" style="19" customWidth="1"/>
    <col min="2789" max="2789" width="11.85546875" style="19" bestFit="1" customWidth="1"/>
    <col min="2790" max="2790" width="14.28515625" style="19" customWidth="1"/>
    <col min="2791" max="2791" width="16.7109375" style="19" customWidth="1"/>
    <col min="2792" max="2792" width="17" style="19" customWidth="1"/>
    <col min="2793" max="2797" width="18" style="19" customWidth="1"/>
    <col min="2798" max="2798" width="12.28515625" style="19" bestFit="1" customWidth="1"/>
    <col min="2799" max="2800" width="14.7109375" style="19" bestFit="1" customWidth="1"/>
    <col min="2801" max="2801" width="11.85546875" style="19" bestFit="1" customWidth="1"/>
    <col min="2802" max="2802" width="13.42578125" style="19" bestFit="1" customWidth="1"/>
    <col min="2803" max="2803" width="14.5703125" style="19" customWidth="1"/>
    <col min="2804" max="2804" width="14.42578125" style="19" bestFit="1" customWidth="1"/>
    <col min="2805" max="2805" width="17.42578125" style="19" bestFit="1" customWidth="1"/>
    <col min="2806" max="2806" width="14.42578125" style="19" bestFit="1" customWidth="1"/>
    <col min="2807" max="2814" width="15.5703125" style="19" customWidth="1"/>
    <col min="2815" max="2816" width="18" style="19" customWidth="1"/>
    <col min="2817" max="2817" width="16.7109375" style="19" customWidth="1"/>
    <col min="2818" max="2828" width="18" style="19" customWidth="1"/>
    <col min="2829" max="2831" width="15.5703125" style="19" customWidth="1"/>
    <col min="2832" max="3033" width="11.28515625" style="19"/>
    <col min="3034" max="3034" width="0" style="19" hidden="1" customWidth="1"/>
    <col min="3035" max="3035" width="4.7109375" style="19" customWidth="1"/>
    <col min="3036" max="3036" width="31.5703125" style="19" customWidth="1"/>
    <col min="3037" max="3037" width="15.7109375" style="19" customWidth="1"/>
    <col min="3038" max="3038" width="15.5703125" style="19" customWidth="1"/>
    <col min="3039" max="3039" width="15.28515625" style="19" customWidth="1"/>
    <col min="3040" max="3040" width="13.85546875" style="19" customWidth="1"/>
    <col min="3041" max="3041" width="5.85546875" style="19" customWidth="1"/>
    <col min="3042" max="3042" width="13.42578125" style="19" customWidth="1"/>
    <col min="3043" max="3043" width="11.85546875" style="19" bestFit="1" customWidth="1"/>
    <col min="3044" max="3044" width="13.7109375" style="19" customWidth="1"/>
    <col min="3045" max="3045" width="11.85546875" style="19" bestFit="1" customWidth="1"/>
    <col min="3046" max="3046" width="14.28515625" style="19" customWidth="1"/>
    <col min="3047" max="3047" width="16.7109375" style="19" customWidth="1"/>
    <col min="3048" max="3048" width="17" style="19" customWidth="1"/>
    <col min="3049" max="3053" width="18" style="19" customWidth="1"/>
    <col min="3054" max="3054" width="12.28515625" style="19" bestFit="1" customWidth="1"/>
    <col min="3055" max="3056" width="14.7109375" style="19" bestFit="1" customWidth="1"/>
    <col min="3057" max="3057" width="11.85546875" style="19" bestFit="1" customWidth="1"/>
    <col min="3058" max="3058" width="13.42578125" style="19" bestFit="1" customWidth="1"/>
    <col min="3059" max="3059" width="14.5703125" style="19" customWidth="1"/>
    <col min="3060" max="3060" width="14.42578125" style="19" bestFit="1" customWidth="1"/>
    <col min="3061" max="3061" width="17.42578125" style="19" bestFit="1" customWidth="1"/>
    <col min="3062" max="3062" width="14.42578125" style="19" bestFit="1" customWidth="1"/>
    <col min="3063" max="3070" width="15.5703125" style="19" customWidth="1"/>
    <col min="3071" max="3072" width="18" style="19" customWidth="1"/>
    <col min="3073" max="3073" width="16.7109375" style="19" customWidth="1"/>
    <col min="3074" max="3084" width="18" style="19" customWidth="1"/>
    <col min="3085" max="3087" width="15.5703125" style="19" customWidth="1"/>
    <col min="3088" max="3289" width="11.28515625" style="19"/>
    <col min="3290" max="3290" width="0" style="19" hidden="1" customWidth="1"/>
    <col min="3291" max="3291" width="4.7109375" style="19" customWidth="1"/>
    <col min="3292" max="3292" width="31.5703125" style="19" customWidth="1"/>
    <col min="3293" max="3293" width="15.7109375" style="19" customWidth="1"/>
    <col min="3294" max="3294" width="15.5703125" style="19" customWidth="1"/>
    <col min="3295" max="3295" width="15.28515625" style="19" customWidth="1"/>
    <col min="3296" max="3296" width="13.85546875" style="19" customWidth="1"/>
    <col min="3297" max="3297" width="5.85546875" style="19" customWidth="1"/>
    <col min="3298" max="3298" width="13.42578125" style="19" customWidth="1"/>
    <col min="3299" max="3299" width="11.85546875" style="19" bestFit="1" customWidth="1"/>
    <col min="3300" max="3300" width="13.7109375" style="19" customWidth="1"/>
    <col min="3301" max="3301" width="11.85546875" style="19" bestFit="1" customWidth="1"/>
    <col min="3302" max="3302" width="14.28515625" style="19" customWidth="1"/>
    <col min="3303" max="3303" width="16.7109375" style="19" customWidth="1"/>
    <col min="3304" max="3304" width="17" style="19" customWidth="1"/>
    <col min="3305" max="3309" width="18" style="19" customWidth="1"/>
    <col min="3310" max="3310" width="12.28515625" style="19" bestFit="1" customWidth="1"/>
    <col min="3311" max="3312" width="14.7109375" style="19" bestFit="1" customWidth="1"/>
    <col min="3313" max="3313" width="11.85546875" style="19" bestFit="1" customWidth="1"/>
    <col min="3314" max="3314" width="13.42578125" style="19" bestFit="1" customWidth="1"/>
    <col min="3315" max="3315" width="14.5703125" style="19" customWidth="1"/>
    <col min="3316" max="3316" width="14.42578125" style="19" bestFit="1" customWidth="1"/>
    <col min="3317" max="3317" width="17.42578125" style="19" bestFit="1" customWidth="1"/>
    <col min="3318" max="3318" width="14.42578125" style="19" bestFit="1" customWidth="1"/>
    <col min="3319" max="3326" width="15.5703125" style="19" customWidth="1"/>
    <col min="3327" max="3328" width="18" style="19" customWidth="1"/>
    <col min="3329" max="3329" width="16.7109375" style="19" customWidth="1"/>
    <col min="3330" max="3340" width="18" style="19" customWidth="1"/>
    <col min="3341" max="3343" width="15.5703125" style="19" customWidth="1"/>
    <col min="3344" max="3545" width="11.28515625" style="19"/>
    <col min="3546" max="3546" width="0" style="19" hidden="1" customWidth="1"/>
    <col min="3547" max="3547" width="4.7109375" style="19" customWidth="1"/>
    <col min="3548" max="3548" width="31.5703125" style="19" customWidth="1"/>
    <col min="3549" max="3549" width="15.7109375" style="19" customWidth="1"/>
    <col min="3550" max="3550" width="15.5703125" style="19" customWidth="1"/>
    <col min="3551" max="3551" width="15.28515625" style="19" customWidth="1"/>
    <col min="3552" max="3552" width="13.85546875" style="19" customWidth="1"/>
    <col min="3553" max="3553" width="5.85546875" style="19" customWidth="1"/>
    <col min="3554" max="3554" width="13.42578125" style="19" customWidth="1"/>
    <col min="3555" max="3555" width="11.85546875" style="19" bestFit="1" customWidth="1"/>
    <col min="3556" max="3556" width="13.7109375" style="19" customWidth="1"/>
    <col min="3557" max="3557" width="11.85546875" style="19" bestFit="1" customWidth="1"/>
    <col min="3558" max="3558" width="14.28515625" style="19" customWidth="1"/>
    <col min="3559" max="3559" width="16.7109375" style="19" customWidth="1"/>
    <col min="3560" max="3560" width="17" style="19" customWidth="1"/>
    <col min="3561" max="3565" width="18" style="19" customWidth="1"/>
    <col min="3566" max="3566" width="12.28515625" style="19" bestFit="1" customWidth="1"/>
    <col min="3567" max="3568" width="14.7109375" style="19" bestFit="1" customWidth="1"/>
    <col min="3569" max="3569" width="11.85546875" style="19" bestFit="1" customWidth="1"/>
    <col min="3570" max="3570" width="13.42578125" style="19" bestFit="1" customWidth="1"/>
    <col min="3571" max="3571" width="14.5703125" style="19" customWidth="1"/>
    <col min="3572" max="3572" width="14.42578125" style="19" bestFit="1" customWidth="1"/>
    <col min="3573" max="3573" width="17.42578125" style="19" bestFit="1" customWidth="1"/>
    <col min="3574" max="3574" width="14.42578125" style="19" bestFit="1" customWidth="1"/>
    <col min="3575" max="3582" width="15.5703125" style="19" customWidth="1"/>
    <col min="3583" max="3584" width="18" style="19" customWidth="1"/>
    <col min="3585" max="3585" width="16.7109375" style="19" customWidth="1"/>
    <col min="3586" max="3596" width="18" style="19" customWidth="1"/>
    <col min="3597" max="3599" width="15.5703125" style="19" customWidth="1"/>
    <col min="3600" max="3801" width="11.28515625" style="19"/>
    <col min="3802" max="3802" width="0" style="19" hidden="1" customWidth="1"/>
    <col min="3803" max="3803" width="4.7109375" style="19" customWidth="1"/>
    <col min="3804" max="3804" width="31.5703125" style="19" customWidth="1"/>
    <col min="3805" max="3805" width="15.7109375" style="19" customWidth="1"/>
    <col min="3806" max="3806" width="15.5703125" style="19" customWidth="1"/>
    <col min="3807" max="3807" width="15.28515625" style="19" customWidth="1"/>
    <col min="3808" max="3808" width="13.85546875" style="19" customWidth="1"/>
    <col min="3809" max="3809" width="5.85546875" style="19" customWidth="1"/>
    <col min="3810" max="3810" width="13.42578125" style="19" customWidth="1"/>
    <col min="3811" max="3811" width="11.85546875" style="19" bestFit="1" customWidth="1"/>
    <col min="3812" max="3812" width="13.7109375" style="19" customWidth="1"/>
    <col min="3813" max="3813" width="11.85546875" style="19" bestFit="1" customWidth="1"/>
    <col min="3814" max="3814" width="14.28515625" style="19" customWidth="1"/>
    <col min="3815" max="3815" width="16.7109375" style="19" customWidth="1"/>
    <col min="3816" max="3816" width="17" style="19" customWidth="1"/>
    <col min="3817" max="3821" width="18" style="19" customWidth="1"/>
    <col min="3822" max="3822" width="12.28515625" style="19" bestFit="1" customWidth="1"/>
    <col min="3823" max="3824" width="14.7109375" style="19" bestFit="1" customWidth="1"/>
    <col min="3825" max="3825" width="11.85546875" style="19" bestFit="1" customWidth="1"/>
    <col min="3826" max="3826" width="13.42578125" style="19" bestFit="1" customWidth="1"/>
    <col min="3827" max="3827" width="14.5703125" style="19" customWidth="1"/>
    <col min="3828" max="3828" width="14.42578125" style="19" bestFit="1" customWidth="1"/>
    <col min="3829" max="3829" width="17.42578125" style="19" bestFit="1" customWidth="1"/>
    <col min="3830" max="3830" width="14.42578125" style="19" bestFit="1" customWidth="1"/>
    <col min="3831" max="3838" width="15.5703125" style="19" customWidth="1"/>
    <col min="3839" max="3840" width="18" style="19" customWidth="1"/>
    <col min="3841" max="3841" width="16.7109375" style="19" customWidth="1"/>
    <col min="3842" max="3852" width="18" style="19" customWidth="1"/>
    <col min="3853" max="3855" width="15.5703125" style="19" customWidth="1"/>
    <col min="3856" max="4057" width="11.28515625" style="19"/>
    <col min="4058" max="4058" width="0" style="19" hidden="1" customWidth="1"/>
    <col min="4059" max="4059" width="4.7109375" style="19" customWidth="1"/>
    <col min="4060" max="4060" width="31.5703125" style="19" customWidth="1"/>
    <col min="4061" max="4061" width="15.7109375" style="19" customWidth="1"/>
    <col min="4062" max="4062" width="15.5703125" style="19" customWidth="1"/>
    <col min="4063" max="4063" width="15.28515625" style="19" customWidth="1"/>
    <col min="4064" max="4064" width="13.85546875" style="19" customWidth="1"/>
    <col min="4065" max="4065" width="5.85546875" style="19" customWidth="1"/>
    <col min="4066" max="4066" width="13.42578125" style="19" customWidth="1"/>
    <col min="4067" max="4067" width="11.85546875" style="19" bestFit="1" customWidth="1"/>
    <col min="4068" max="4068" width="13.7109375" style="19" customWidth="1"/>
    <col min="4069" max="4069" width="11.85546875" style="19" bestFit="1" customWidth="1"/>
    <col min="4070" max="4070" width="14.28515625" style="19" customWidth="1"/>
    <col min="4071" max="4071" width="16.7109375" style="19" customWidth="1"/>
    <col min="4072" max="4072" width="17" style="19" customWidth="1"/>
    <col min="4073" max="4077" width="18" style="19" customWidth="1"/>
    <col min="4078" max="4078" width="12.28515625" style="19" bestFit="1" customWidth="1"/>
    <col min="4079" max="4080" width="14.7109375" style="19" bestFit="1" customWidth="1"/>
    <col min="4081" max="4081" width="11.85546875" style="19" bestFit="1" customWidth="1"/>
    <col min="4082" max="4082" width="13.42578125" style="19" bestFit="1" customWidth="1"/>
    <col min="4083" max="4083" width="14.5703125" style="19" customWidth="1"/>
    <col min="4084" max="4084" width="14.42578125" style="19" bestFit="1" customWidth="1"/>
    <col min="4085" max="4085" width="17.42578125" style="19" bestFit="1" customWidth="1"/>
    <col min="4086" max="4086" width="14.42578125" style="19" bestFit="1" customWidth="1"/>
    <col min="4087" max="4094" width="15.5703125" style="19" customWidth="1"/>
    <col min="4095" max="4096" width="18" style="19" customWidth="1"/>
    <col min="4097" max="4097" width="16.7109375" style="19" customWidth="1"/>
    <col min="4098" max="4108" width="18" style="19" customWidth="1"/>
    <col min="4109" max="4111" width="15.5703125" style="19" customWidth="1"/>
    <col min="4112" max="4313" width="11.28515625" style="19"/>
    <col min="4314" max="4314" width="0" style="19" hidden="1" customWidth="1"/>
    <col min="4315" max="4315" width="4.7109375" style="19" customWidth="1"/>
    <col min="4316" max="4316" width="31.5703125" style="19" customWidth="1"/>
    <col min="4317" max="4317" width="15.7109375" style="19" customWidth="1"/>
    <col min="4318" max="4318" width="15.5703125" style="19" customWidth="1"/>
    <col min="4319" max="4319" width="15.28515625" style="19" customWidth="1"/>
    <col min="4320" max="4320" width="13.85546875" style="19" customWidth="1"/>
    <col min="4321" max="4321" width="5.85546875" style="19" customWidth="1"/>
    <col min="4322" max="4322" width="13.42578125" style="19" customWidth="1"/>
    <col min="4323" max="4323" width="11.85546875" style="19" bestFit="1" customWidth="1"/>
    <col min="4324" max="4324" width="13.7109375" style="19" customWidth="1"/>
    <col min="4325" max="4325" width="11.85546875" style="19" bestFit="1" customWidth="1"/>
    <col min="4326" max="4326" width="14.28515625" style="19" customWidth="1"/>
    <col min="4327" max="4327" width="16.7109375" style="19" customWidth="1"/>
    <col min="4328" max="4328" width="17" style="19" customWidth="1"/>
    <col min="4329" max="4333" width="18" style="19" customWidth="1"/>
    <col min="4334" max="4334" width="12.28515625" style="19" bestFit="1" customWidth="1"/>
    <col min="4335" max="4336" width="14.7109375" style="19" bestFit="1" customWidth="1"/>
    <col min="4337" max="4337" width="11.85546875" style="19" bestFit="1" customWidth="1"/>
    <col min="4338" max="4338" width="13.42578125" style="19" bestFit="1" customWidth="1"/>
    <col min="4339" max="4339" width="14.5703125" style="19" customWidth="1"/>
    <col min="4340" max="4340" width="14.42578125" style="19" bestFit="1" customWidth="1"/>
    <col min="4341" max="4341" width="17.42578125" style="19" bestFit="1" customWidth="1"/>
    <col min="4342" max="4342" width="14.42578125" style="19" bestFit="1" customWidth="1"/>
    <col min="4343" max="4350" width="15.5703125" style="19" customWidth="1"/>
    <col min="4351" max="4352" width="18" style="19" customWidth="1"/>
    <col min="4353" max="4353" width="16.7109375" style="19" customWidth="1"/>
    <col min="4354" max="4364" width="18" style="19" customWidth="1"/>
    <col min="4365" max="4367" width="15.5703125" style="19" customWidth="1"/>
    <col min="4368" max="4569" width="11.28515625" style="19"/>
    <col min="4570" max="4570" width="0" style="19" hidden="1" customWidth="1"/>
    <col min="4571" max="4571" width="4.7109375" style="19" customWidth="1"/>
    <col min="4572" max="4572" width="31.5703125" style="19" customWidth="1"/>
    <col min="4573" max="4573" width="15.7109375" style="19" customWidth="1"/>
    <col min="4574" max="4574" width="15.5703125" style="19" customWidth="1"/>
    <col min="4575" max="4575" width="15.28515625" style="19" customWidth="1"/>
    <col min="4576" max="4576" width="13.85546875" style="19" customWidth="1"/>
    <col min="4577" max="4577" width="5.85546875" style="19" customWidth="1"/>
    <col min="4578" max="4578" width="13.42578125" style="19" customWidth="1"/>
    <col min="4579" max="4579" width="11.85546875" style="19" bestFit="1" customWidth="1"/>
    <col min="4580" max="4580" width="13.7109375" style="19" customWidth="1"/>
    <col min="4581" max="4581" width="11.85546875" style="19" bestFit="1" customWidth="1"/>
    <col min="4582" max="4582" width="14.28515625" style="19" customWidth="1"/>
    <col min="4583" max="4583" width="16.7109375" style="19" customWidth="1"/>
    <col min="4584" max="4584" width="17" style="19" customWidth="1"/>
    <col min="4585" max="4589" width="18" style="19" customWidth="1"/>
    <col min="4590" max="4590" width="12.28515625" style="19" bestFit="1" customWidth="1"/>
    <col min="4591" max="4592" width="14.7109375" style="19" bestFit="1" customWidth="1"/>
    <col min="4593" max="4593" width="11.85546875" style="19" bestFit="1" customWidth="1"/>
    <col min="4594" max="4594" width="13.42578125" style="19" bestFit="1" customWidth="1"/>
    <col min="4595" max="4595" width="14.5703125" style="19" customWidth="1"/>
    <col min="4596" max="4596" width="14.42578125" style="19" bestFit="1" customWidth="1"/>
    <col min="4597" max="4597" width="17.42578125" style="19" bestFit="1" customWidth="1"/>
    <col min="4598" max="4598" width="14.42578125" style="19" bestFit="1" customWidth="1"/>
    <col min="4599" max="4606" width="15.5703125" style="19" customWidth="1"/>
    <col min="4607" max="4608" width="18" style="19" customWidth="1"/>
    <col min="4609" max="4609" width="16.7109375" style="19" customWidth="1"/>
    <col min="4610" max="4620" width="18" style="19" customWidth="1"/>
    <col min="4621" max="4623" width="15.5703125" style="19" customWidth="1"/>
    <col min="4624" max="4825" width="11.28515625" style="19"/>
    <col min="4826" max="4826" width="0" style="19" hidden="1" customWidth="1"/>
    <col min="4827" max="4827" width="4.7109375" style="19" customWidth="1"/>
    <col min="4828" max="4828" width="31.5703125" style="19" customWidth="1"/>
    <col min="4829" max="4829" width="15.7109375" style="19" customWidth="1"/>
    <col min="4830" max="4830" width="15.5703125" style="19" customWidth="1"/>
    <col min="4831" max="4831" width="15.28515625" style="19" customWidth="1"/>
    <col min="4832" max="4832" width="13.85546875" style="19" customWidth="1"/>
    <col min="4833" max="4833" width="5.85546875" style="19" customWidth="1"/>
    <col min="4834" max="4834" width="13.42578125" style="19" customWidth="1"/>
    <col min="4835" max="4835" width="11.85546875" style="19" bestFit="1" customWidth="1"/>
    <col min="4836" max="4836" width="13.7109375" style="19" customWidth="1"/>
    <col min="4837" max="4837" width="11.85546875" style="19" bestFit="1" customWidth="1"/>
    <col min="4838" max="4838" width="14.28515625" style="19" customWidth="1"/>
    <col min="4839" max="4839" width="16.7109375" style="19" customWidth="1"/>
    <col min="4840" max="4840" width="17" style="19" customWidth="1"/>
    <col min="4841" max="4845" width="18" style="19" customWidth="1"/>
    <col min="4846" max="4846" width="12.28515625" style="19" bestFit="1" customWidth="1"/>
    <col min="4847" max="4848" width="14.7109375" style="19" bestFit="1" customWidth="1"/>
    <col min="4849" max="4849" width="11.85546875" style="19" bestFit="1" customWidth="1"/>
    <col min="4850" max="4850" width="13.42578125" style="19" bestFit="1" customWidth="1"/>
    <col min="4851" max="4851" width="14.5703125" style="19" customWidth="1"/>
    <col min="4852" max="4852" width="14.42578125" style="19" bestFit="1" customWidth="1"/>
    <col min="4853" max="4853" width="17.42578125" style="19" bestFit="1" customWidth="1"/>
    <col min="4854" max="4854" width="14.42578125" style="19" bestFit="1" customWidth="1"/>
    <col min="4855" max="4862" width="15.5703125" style="19" customWidth="1"/>
    <col min="4863" max="4864" width="18" style="19" customWidth="1"/>
    <col min="4865" max="4865" width="16.7109375" style="19" customWidth="1"/>
    <col min="4866" max="4876" width="18" style="19" customWidth="1"/>
    <col min="4877" max="4879" width="15.5703125" style="19" customWidth="1"/>
    <col min="4880" max="5081" width="11.28515625" style="19"/>
    <col min="5082" max="5082" width="0" style="19" hidden="1" customWidth="1"/>
    <col min="5083" max="5083" width="4.7109375" style="19" customWidth="1"/>
    <col min="5084" max="5084" width="31.5703125" style="19" customWidth="1"/>
    <col min="5085" max="5085" width="15.7109375" style="19" customWidth="1"/>
    <col min="5086" max="5086" width="15.5703125" style="19" customWidth="1"/>
    <col min="5087" max="5087" width="15.28515625" style="19" customWidth="1"/>
    <col min="5088" max="5088" width="13.85546875" style="19" customWidth="1"/>
    <col min="5089" max="5089" width="5.85546875" style="19" customWidth="1"/>
    <col min="5090" max="5090" width="13.42578125" style="19" customWidth="1"/>
    <col min="5091" max="5091" width="11.85546875" style="19" bestFit="1" customWidth="1"/>
    <col min="5092" max="5092" width="13.7109375" style="19" customWidth="1"/>
    <col min="5093" max="5093" width="11.85546875" style="19" bestFit="1" customWidth="1"/>
    <col min="5094" max="5094" width="14.28515625" style="19" customWidth="1"/>
    <col min="5095" max="5095" width="16.7109375" style="19" customWidth="1"/>
    <col min="5096" max="5096" width="17" style="19" customWidth="1"/>
    <col min="5097" max="5101" width="18" style="19" customWidth="1"/>
    <col min="5102" max="5102" width="12.28515625" style="19" bestFit="1" customWidth="1"/>
    <col min="5103" max="5104" width="14.7109375" style="19" bestFit="1" customWidth="1"/>
    <col min="5105" max="5105" width="11.85546875" style="19" bestFit="1" customWidth="1"/>
    <col min="5106" max="5106" width="13.42578125" style="19" bestFit="1" customWidth="1"/>
    <col min="5107" max="5107" width="14.5703125" style="19" customWidth="1"/>
    <col min="5108" max="5108" width="14.42578125" style="19" bestFit="1" customWidth="1"/>
    <col min="5109" max="5109" width="17.42578125" style="19" bestFit="1" customWidth="1"/>
    <col min="5110" max="5110" width="14.42578125" style="19" bestFit="1" customWidth="1"/>
    <col min="5111" max="5118" width="15.5703125" style="19" customWidth="1"/>
    <col min="5119" max="5120" width="18" style="19" customWidth="1"/>
    <col min="5121" max="5121" width="16.7109375" style="19" customWidth="1"/>
    <col min="5122" max="5132" width="18" style="19" customWidth="1"/>
    <col min="5133" max="5135" width="15.5703125" style="19" customWidth="1"/>
    <col min="5136" max="5337" width="11.28515625" style="19"/>
    <col min="5338" max="5338" width="0" style="19" hidden="1" customWidth="1"/>
    <col min="5339" max="5339" width="4.7109375" style="19" customWidth="1"/>
    <col min="5340" max="5340" width="31.5703125" style="19" customWidth="1"/>
    <col min="5341" max="5341" width="15.7109375" style="19" customWidth="1"/>
    <col min="5342" max="5342" width="15.5703125" style="19" customWidth="1"/>
    <col min="5343" max="5343" width="15.28515625" style="19" customWidth="1"/>
    <col min="5344" max="5344" width="13.85546875" style="19" customWidth="1"/>
    <col min="5345" max="5345" width="5.85546875" style="19" customWidth="1"/>
    <col min="5346" max="5346" width="13.42578125" style="19" customWidth="1"/>
    <col min="5347" max="5347" width="11.85546875" style="19" bestFit="1" customWidth="1"/>
    <col min="5348" max="5348" width="13.7109375" style="19" customWidth="1"/>
    <col min="5349" max="5349" width="11.85546875" style="19" bestFit="1" customWidth="1"/>
    <col min="5350" max="5350" width="14.28515625" style="19" customWidth="1"/>
    <col min="5351" max="5351" width="16.7109375" style="19" customWidth="1"/>
    <col min="5352" max="5352" width="17" style="19" customWidth="1"/>
    <col min="5353" max="5357" width="18" style="19" customWidth="1"/>
    <col min="5358" max="5358" width="12.28515625" style="19" bestFit="1" customWidth="1"/>
    <col min="5359" max="5360" width="14.7109375" style="19" bestFit="1" customWidth="1"/>
    <col min="5361" max="5361" width="11.85546875" style="19" bestFit="1" customWidth="1"/>
    <col min="5362" max="5362" width="13.42578125" style="19" bestFit="1" customWidth="1"/>
    <col min="5363" max="5363" width="14.5703125" style="19" customWidth="1"/>
    <col min="5364" max="5364" width="14.42578125" style="19" bestFit="1" customWidth="1"/>
    <col min="5365" max="5365" width="17.42578125" style="19" bestFit="1" customWidth="1"/>
    <col min="5366" max="5366" width="14.42578125" style="19" bestFit="1" customWidth="1"/>
    <col min="5367" max="5374" width="15.5703125" style="19" customWidth="1"/>
    <col min="5375" max="5376" width="18" style="19" customWidth="1"/>
    <col min="5377" max="5377" width="16.7109375" style="19" customWidth="1"/>
    <col min="5378" max="5388" width="18" style="19" customWidth="1"/>
    <col min="5389" max="5391" width="15.5703125" style="19" customWidth="1"/>
    <col min="5392" max="5593" width="11.28515625" style="19"/>
    <col min="5594" max="5594" width="0" style="19" hidden="1" customWidth="1"/>
    <col min="5595" max="5595" width="4.7109375" style="19" customWidth="1"/>
    <col min="5596" max="5596" width="31.5703125" style="19" customWidth="1"/>
    <col min="5597" max="5597" width="15.7109375" style="19" customWidth="1"/>
    <col min="5598" max="5598" width="15.5703125" style="19" customWidth="1"/>
    <col min="5599" max="5599" width="15.28515625" style="19" customWidth="1"/>
    <col min="5600" max="5600" width="13.85546875" style="19" customWidth="1"/>
    <col min="5601" max="5601" width="5.85546875" style="19" customWidth="1"/>
    <col min="5602" max="5602" width="13.42578125" style="19" customWidth="1"/>
    <col min="5603" max="5603" width="11.85546875" style="19" bestFit="1" customWidth="1"/>
    <col min="5604" max="5604" width="13.7109375" style="19" customWidth="1"/>
    <col min="5605" max="5605" width="11.85546875" style="19" bestFit="1" customWidth="1"/>
    <col min="5606" max="5606" width="14.28515625" style="19" customWidth="1"/>
    <col min="5607" max="5607" width="16.7109375" style="19" customWidth="1"/>
    <col min="5608" max="5608" width="17" style="19" customWidth="1"/>
    <col min="5609" max="5613" width="18" style="19" customWidth="1"/>
    <col min="5614" max="5614" width="12.28515625" style="19" bestFit="1" customWidth="1"/>
    <col min="5615" max="5616" width="14.7109375" style="19" bestFit="1" customWidth="1"/>
    <col min="5617" max="5617" width="11.85546875" style="19" bestFit="1" customWidth="1"/>
    <col min="5618" max="5618" width="13.42578125" style="19" bestFit="1" customWidth="1"/>
    <col min="5619" max="5619" width="14.5703125" style="19" customWidth="1"/>
    <col min="5620" max="5620" width="14.42578125" style="19" bestFit="1" customWidth="1"/>
    <col min="5621" max="5621" width="17.42578125" style="19" bestFit="1" customWidth="1"/>
    <col min="5622" max="5622" width="14.42578125" style="19" bestFit="1" customWidth="1"/>
    <col min="5623" max="5630" width="15.5703125" style="19" customWidth="1"/>
    <col min="5631" max="5632" width="18" style="19" customWidth="1"/>
    <col min="5633" max="5633" width="16.7109375" style="19" customWidth="1"/>
    <col min="5634" max="5644" width="18" style="19" customWidth="1"/>
    <col min="5645" max="5647" width="15.5703125" style="19" customWidth="1"/>
    <col min="5648" max="5849" width="11.28515625" style="19"/>
    <col min="5850" max="5850" width="0" style="19" hidden="1" customWidth="1"/>
    <col min="5851" max="5851" width="4.7109375" style="19" customWidth="1"/>
    <col min="5852" max="5852" width="31.5703125" style="19" customWidth="1"/>
    <col min="5853" max="5853" width="15.7109375" style="19" customWidth="1"/>
    <col min="5854" max="5854" width="15.5703125" style="19" customWidth="1"/>
    <col min="5855" max="5855" width="15.28515625" style="19" customWidth="1"/>
    <col min="5856" max="5856" width="13.85546875" style="19" customWidth="1"/>
    <col min="5857" max="5857" width="5.85546875" style="19" customWidth="1"/>
    <col min="5858" max="5858" width="13.42578125" style="19" customWidth="1"/>
    <col min="5859" max="5859" width="11.85546875" style="19" bestFit="1" customWidth="1"/>
    <col min="5860" max="5860" width="13.7109375" style="19" customWidth="1"/>
    <col min="5861" max="5861" width="11.85546875" style="19" bestFit="1" customWidth="1"/>
    <col min="5862" max="5862" width="14.28515625" style="19" customWidth="1"/>
    <col min="5863" max="5863" width="16.7109375" style="19" customWidth="1"/>
    <col min="5864" max="5864" width="17" style="19" customWidth="1"/>
    <col min="5865" max="5869" width="18" style="19" customWidth="1"/>
    <col min="5870" max="5870" width="12.28515625" style="19" bestFit="1" customWidth="1"/>
    <col min="5871" max="5872" width="14.7109375" style="19" bestFit="1" customWidth="1"/>
    <col min="5873" max="5873" width="11.85546875" style="19" bestFit="1" customWidth="1"/>
    <col min="5874" max="5874" width="13.42578125" style="19" bestFit="1" customWidth="1"/>
    <col min="5875" max="5875" width="14.5703125" style="19" customWidth="1"/>
    <col min="5876" max="5876" width="14.42578125" style="19" bestFit="1" customWidth="1"/>
    <col min="5877" max="5877" width="17.42578125" style="19" bestFit="1" customWidth="1"/>
    <col min="5878" max="5878" width="14.42578125" style="19" bestFit="1" customWidth="1"/>
    <col min="5879" max="5886" width="15.5703125" style="19" customWidth="1"/>
    <col min="5887" max="5888" width="18" style="19" customWidth="1"/>
    <col min="5889" max="5889" width="16.7109375" style="19" customWidth="1"/>
    <col min="5890" max="5900" width="18" style="19" customWidth="1"/>
    <col min="5901" max="5903" width="15.5703125" style="19" customWidth="1"/>
    <col min="5904" max="6105" width="11.28515625" style="19"/>
    <col min="6106" max="6106" width="0" style="19" hidden="1" customWidth="1"/>
    <col min="6107" max="6107" width="4.7109375" style="19" customWidth="1"/>
    <col min="6108" max="6108" width="31.5703125" style="19" customWidth="1"/>
    <col min="6109" max="6109" width="15.7109375" style="19" customWidth="1"/>
    <col min="6110" max="6110" width="15.5703125" style="19" customWidth="1"/>
    <col min="6111" max="6111" width="15.28515625" style="19" customWidth="1"/>
    <col min="6112" max="6112" width="13.85546875" style="19" customWidth="1"/>
    <col min="6113" max="6113" width="5.85546875" style="19" customWidth="1"/>
    <col min="6114" max="6114" width="13.42578125" style="19" customWidth="1"/>
    <col min="6115" max="6115" width="11.85546875" style="19" bestFit="1" customWidth="1"/>
    <col min="6116" max="6116" width="13.7109375" style="19" customWidth="1"/>
    <col min="6117" max="6117" width="11.85546875" style="19" bestFit="1" customWidth="1"/>
    <col min="6118" max="6118" width="14.28515625" style="19" customWidth="1"/>
    <col min="6119" max="6119" width="16.7109375" style="19" customWidth="1"/>
    <col min="6120" max="6120" width="17" style="19" customWidth="1"/>
    <col min="6121" max="6125" width="18" style="19" customWidth="1"/>
    <col min="6126" max="6126" width="12.28515625" style="19" bestFit="1" customWidth="1"/>
    <col min="6127" max="6128" width="14.7109375" style="19" bestFit="1" customWidth="1"/>
    <col min="6129" max="6129" width="11.85546875" style="19" bestFit="1" customWidth="1"/>
    <col min="6130" max="6130" width="13.42578125" style="19" bestFit="1" customWidth="1"/>
    <col min="6131" max="6131" width="14.5703125" style="19" customWidth="1"/>
    <col min="6132" max="6132" width="14.42578125" style="19" bestFit="1" customWidth="1"/>
    <col min="6133" max="6133" width="17.42578125" style="19" bestFit="1" customWidth="1"/>
    <col min="6134" max="6134" width="14.42578125" style="19" bestFit="1" customWidth="1"/>
    <col min="6135" max="6142" width="15.5703125" style="19" customWidth="1"/>
    <col min="6143" max="6144" width="18" style="19" customWidth="1"/>
    <col min="6145" max="6145" width="16.7109375" style="19" customWidth="1"/>
    <col min="6146" max="6156" width="18" style="19" customWidth="1"/>
    <col min="6157" max="6159" width="15.5703125" style="19" customWidth="1"/>
    <col min="6160" max="6361" width="11.28515625" style="19"/>
    <col min="6362" max="6362" width="0" style="19" hidden="1" customWidth="1"/>
    <col min="6363" max="6363" width="4.7109375" style="19" customWidth="1"/>
    <col min="6364" max="6364" width="31.5703125" style="19" customWidth="1"/>
    <col min="6365" max="6365" width="15.7109375" style="19" customWidth="1"/>
    <col min="6366" max="6366" width="15.5703125" style="19" customWidth="1"/>
    <col min="6367" max="6367" width="15.28515625" style="19" customWidth="1"/>
    <col min="6368" max="6368" width="13.85546875" style="19" customWidth="1"/>
    <col min="6369" max="6369" width="5.85546875" style="19" customWidth="1"/>
    <col min="6370" max="6370" width="13.42578125" style="19" customWidth="1"/>
    <col min="6371" max="6371" width="11.85546875" style="19" bestFit="1" customWidth="1"/>
    <col min="6372" max="6372" width="13.7109375" style="19" customWidth="1"/>
    <col min="6373" max="6373" width="11.85546875" style="19" bestFit="1" customWidth="1"/>
    <col min="6374" max="6374" width="14.28515625" style="19" customWidth="1"/>
    <col min="6375" max="6375" width="16.7109375" style="19" customWidth="1"/>
    <col min="6376" max="6376" width="17" style="19" customWidth="1"/>
    <col min="6377" max="6381" width="18" style="19" customWidth="1"/>
    <col min="6382" max="6382" width="12.28515625" style="19" bestFit="1" customWidth="1"/>
    <col min="6383" max="6384" width="14.7109375" style="19" bestFit="1" customWidth="1"/>
    <col min="6385" max="6385" width="11.85546875" style="19" bestFit="1" customWidth="1"/>
    <col min="6386" max="6386" width="13.42578125" style="19" bestFit="1" customWidth="1"/>
    <col min="6387" max="6387" width="14.5703125" style="19" customWidth="1"/>
    <col min="6388" max="6388" width="14.42578125" style="19" bestFit="1" customWidth="1"/>
    <col min="6389" max="6389" width="17.42578125" style="19" bestFit="1" customWidth="1"/>
    <col min="6390" max="6390" width="14.42578125" style="19" bestFit="1" customWidth="1"/>
    <col min="6391" max="6398" width="15.5703125" style="19" customWidth="1"/>
    <col min="6399" max="6400" width="18" style="19" customWidth="1"/>
    <col min="6401" max="6401" width="16.7109375" style="19" customWidth="1"/>
    <col min="6402" max="6412" width="18" style="19" customWidth="1"/>
    <col min="6413" max="6415" width="15.5703125" style="19" customWidth="1"/>
    <col min="6416" max="6617" width="11.28515625" style="19"/>
    <col min="6618" max="6618" width="0" style="19" hidden="1" customWidth="1"/>
    <col min="6619" max="6619" width="4.7109375" style="19" customWidth="1"/>
    <col min="6620" max="6620" width="31.5703125" style="19" customWidth="1"/>
    <col min="6621" max="6621" width="15.7109375" style="19" customWidth="1"/>
    <col min="6622" max="6622" width="15.5703125" style="19" customWidth="1"/>
    <col min="6623" max="6623" width="15.28515625" style="19" customWidth="1"/>
    <col min="6624" max="6624" width="13.85546875" style="19" customWidth="1"/>
    <col min="6625" max="6625" width="5.85546875" style="19" customWidth="1"/>
    <col min="6626" max="6626" width="13.42578125" style="19" customWidth="1"/>
    <col min="6627" max="6627" width="11.85546875" style="19" bestFit="1" customWidth="1"/>
    <col min="6628" max="6628" width="13.7109375" style="19" customWidth="1"/>
    <col min="6629" max="6629" width="11.85546875" style="19" bestFit="1" customWidth="1"/>
    <col min="6630" max="6630" width="14.28515625" style="19" customWidth="1"/>
    <col min="6631" max="6631" width="16.7109375" style="19" customWidth="1"/>
    <col min="6632" max="6632" width="17" style="19" customWidth="1"/>
    <col min="6633" max="6637" width="18" style="19" customWidth="1"/>
    <col min="6638" max="6638" width="12.28515625" style="19" bestFit="1" customWidth="1"/>
    <col min="6639" max="6640" width="14.7109375" style="19" bestFit="1" customWidth="1"/>
    <col min="6641" max="6641" width="11.85546875" style="19" bestFit="1" customWidth="1"/>
    <col min="6642" max="6642" width="13.42578125" style="19" bestFit="1" customWidth="1"/>
    <col min="6643" max="6643" width="14.5703125" style="19" customWidth="1"/>
    <col min="6644" max="6644" width="14.42578125" style="19" bestFit="1" customWidth="1"/>
    <col min="6645" max="6645" width="17.42578125" style="19" bestFit="1" customWidth="1"/>
    <col min="6646" max="6646" width="14.42578125" style="19" bestFit="1" customWidth="1"/>
    <col min="6647" max="6654" width="15.5703125" style="19" customWidth="1"/>
    <col min="6655" max="6656" width="18" style="19" customWidth="1"/>
    <col min="6657" max="6657" width="16.7109375" style="19" customWidth="1"/>
    <col min="6658" max="6668" width="18" style="19" customWidth="1"/>
    <col min="6669" max="6671" width="15.5703125" style="19" customWidth="1"/>
    <col min="6672" max="6873" width="11.28515625" style="19"/>
    <col min="6874" max="6874" width="0" style="19" hidden="1" customWidth="1"/>
    <col min="6875" max="6875" width="4.7109375" style="19" customWidth="1"/>
    <col min="6876" max="6876" width="31.5703125" style="19" customWidth="1"/>
    <col min="6877" max="6877" width="15.7109375" style="19" customWidth="1"/>
    <col min="6878" max="6878" width="15.5703125" style="19" customWidth="1"/>
    <col min="6879" max="6879" width="15.28515625" style="19" customWidth="1"/>
    <col min="6880" max="6880" width="13.85546875" style="19" customWidth="1"/>
    <col min="6881" max="6881" width="5.85546875" style="19" customWidth="1"/>
    <col min="6882" max="6882" width="13.42578125" style="19" customWidth="1"/>
    <col min="6883" max="6883" width="11.85546875" style="19" bestFit="1" customWidth="1"/>
    <col min="6884" max="6884" width="13.7109375" style="19" customWidth="1"/>
    <col min="6885" max="6885" width="11.85546875" style="19" bestFit="1" customWidth="1"/>
    <col min="6886" max="6886" width="14.28515625" style="19" customWidth="1"/>
    <col min="6887" max="6887" width="16.7109375" style="19" customWidth="1"/>
    <col min="6888" max="6888" width="17" style="19" customWidth="1"/>
    <col min="6889" max="6893" width="18" style="19" customWidth="1"/>
    <col min="6894" max="6894" width="12.28515625" style="19" bestFit="1" customWidth="1"/>
    <col min="6895" max="6896" width="14.7109375" style="19" bestFit="1" customWidth="1"/>
    <col min="6897" max="6897" width="11.85546875" style="19" bestFit="1" customWidth="1"/>
    <col min="6898" max="6898" width="13.42578125" style="19" bestFit="1" customWidth="1"/>
    <col min="6899" max="6899" width="14.5703125" style="19" customWidth="1"/>
    <col min="6900" max="6900" width="14.42578125" style="19" bestFit="1" customWidth="1"/>
    <col min="6901" max="6901" width="17.42578125" style="19" bestFit="1" customWidth="1"/>
    <col min="6902" max="6902" width="14.42578125" style="19" bestFit="1" customWidth="1"/>
    <col min="6903" max="6910" width="15.5703125" style="19" customWidth="1"/>
    <col min="6911" max="6912" width="18" style="19" customWidth="1"/>
    <col min="6913" max="6913" width="16.7109375" style="19" customWidth="1"/>
    <col min="6914" max="6924" width="18" style="19" customWidth="1"/>
    <col min="6925" max="6927" width="15.5703125" style="19" customWidth="1"/>
    <col min="6928" max="7129" width="11.28515625" style="19"/>
    <col min="7130" max="7130" width="0" style="19" hidden="1" customWidth="1"/>
    <col min="7131" max="7131" width="4.7109375" style="19" customWidth="1"/>
    <col min="7132" max="7132" width="31.5703125" style="19" customWidth="1"/>
    <col min="7133" max="7133" width="15.7109375" style="19" customWidth="1"/>
    <col min="7134" max="7134" width="15.5703125" style="19" customWidth="1"/>
    <col min="7135" max="7135" width="15.28515625" style="19" customWidth="1"/>
    <col min="7136" max="7136" width="13.85546875" style="19" customWidth="1"/>
    <col min="7137" max="7137" width="5.85546875" style="19" customWidth="1"/>
    <col min="7138" max="7138" width="13.42578125" style="19" customWidth="1"/>
    <col min="7139" max="7139" width="11.85546875" style="19" bestFit="1" customWidth="1"/>
    <col min="7140" max="7140" width="13.7109375" style="19" customWidth="1"/>
    <col min="7141" max="7141" width="11.85546875" style="19" bestFit="1" customWidth="1"/>
    <col min="7142" max="7142" width="14.28515625" style="19" customWidth="1"/>
    <col min="7143" max="7143" width="16.7109375" style="19" customWidth="1"/>
    <col min="7144" max="7144" width="17" style="19" customWidth="1"/>
    <col min="7145" max="7149" width="18" style="19" customWidth="1"/>
    <col min="7150" max="7150" width="12.28515625" style="19" bestFit="1" customWidth="1"/>
    <col min="7151" max="7152" width="14.7109375" style="19" bestFit="1" customWidth="1"/>
    <col min="7153" max="7153" width="11.85546875" style="19" bestFit="1" customWidth="1"/>
    <col min="7154" max="7154" width="13.42578125" style="19" bestFit="1" customWidth="1"/>
    <col min="7155" max="7155" width="14.5703125" style="19" customWidth="1"/>
    <col min="7156" max="7156" width="14.42578125" style="19" bestFit="1" customWidth="1"/>
    <col min="7157" max="7157" width="17.42578125" style="19" bestFit="1" customWidth="1"/>
    <col min="7158" max="7158" width="14.42578125" style="19" bestFit="1" customWidth="1"/>
    <col min="7159" max="7166" width="15.5703125" style="19" customWidth="1"/>
    <col min="7167" max="7168" width="18" style="19" customWidth="1"/>
    <col min="7169" max="7169" width="16.7109375" style="19" customWidth="1"/>
    <col min="7170" max="7180" width="18" style="19" customWidth="1"/>
    <col min="7181" max="7183" width="15.5703125" style="19" customWidth="1"/>
    <col min="7184" max="7385" width="11.28515625" style="19"/>
    <col min="7386" max="7386" width="0" style="19" hidden="1" customWidth="1"/>
    <col min="7387" max="7387" width="4.7109375" style="19" customWidth="1"/>
    <col min="7388" max="7388" width="31.5703125" style="19" customWidth="1"/>
    <col min="7389" max="7389" width="15.7109375" style="19" customWidth="1"/>
    <col min="7390" max="7390" width="15.5703125" style="19" customWidth="1"/>
    <col min="7391" max="7391" width="15.28515625" style="19" customWidth="1"/>
    <col min="7392" max="7392" width="13.85546875" style="19" customWidth="1"/>
    <col min="7393" max="7393" width="5.85546875" style="19" customWidth="1"/>
    <col min="7394" max="7394" width="13.42578125" style="19" customWidth="1"/>
    <col min="7395" max="7395" width="11.85546875" style="19" bestFit="1" customWidth="1"/>
    <col min="7396" max="7396" width="13.7109375" style="19" customWidth="1"/>
    <col min="7397" max="7397" width="11.85546875" style="19" bestFit="1" customWidth="1"/>
    <col min="7398" max="7398" width="14.28515625" style="19" customWidth="1"/>
    <col min="7399" max="7399" width="16.7109375" style="19" customWidth="1"/>
    <col min="7400" max="7400" width="17" style="19" customWidth="1"/>
    <col min="7401" max="7405" width="18" style="19" customWidth="1"/>
    <col min="7406" max="7406" width="12.28515625" style="19" bestFit="1" customWidth="1"/>
    <col min="7407" max="7408" width="14.7109375" style="19" bestFit="1" customWidth="1"/>
    <col min="7409" max="7409" width="11.85546875" style="19" bestFit="1" customWidth="1"/>
    <col min="7410" max="7410" width="13.42578125" style="19" bestFit="1" customWidth="1"/>
    <col min="7411" max="7411" width="14.5703125" style="19" customWidth="1"/>
    <col min="7412" max="7412" width="14.42578125" style="19" bestFit="1" customWidth="1"/>
    <col min="7413" max="7413" width="17.42578125" style="19" bestFit="1" customWidth="1"/>
    <col min="7414" max="7414" width="14.42578125" style="19" bestFit="1" customWidth="1"/>
    <col min="7415" max="7422" width="15.5703125" style="19" customWidth="1"/>
    <col min="7423" max="7424" width="18" style="19" customWidth="1"/>
    <col min="7425" max="7425" width="16.7109375" style="19" customWidth="1"/>
    <col min="7426" max="7436" width="18" style="19" customWidth="1"/>
    <col min="7437" max="7439" width="15.5703125" style="19" customWidth="1"/>
    <col min="7440" max="7641" width="11.28515625" style="19"/>
    <col min="7642" max="7642" width="0" style="19" hidden="1" customWidth="1"/>
    <col min="7643" max="7643" width="4.7109375" style="19" customWidth="1"/>
    <col min="7644" max="7644" width="31.5703125" style="19" customWidth="1"/>
    <col min="7645" max="7645" width="15.7109375" style="19" customWidth="1"/>
    <col min="7646" max="7646" width="15.5703125" style="19" customWidth="1"/>
    <col min="7647" max="7647" width="15.28515625" style="19" customWidth="1"/>
    <col min="7648" max="7648" width="13.85546875" style="19" customWidth="1"/>
    <col min="7649" max="7649" width="5.85546875" style="19" customWidth="1"/>
    <col min="7650" max="7650" width="13.42578125" style="19" customWidth="1"/>
    <col min="7651" max="7651" width="11.85546875" style="19" bestFit="1" customWidth="1"/>
    <col min="7652" max="7652" width="13.7109375" style="19" customWidth="1"/>
    <col min="7653" max="7653" width="11.85546875" style="19" bestFit="1" customWidth="1"/>
    <col min="7654" max="7654" width="14.28515625" style="19" customWidth="1"/>
    <col min="7655" max="7655" width="16.7109375" style="19" customWidth="1"/>
    <col min="7656" max="7656" width="17" style="19" customWidth="1"/>
    <col min="7657" max="7661" width="18" style="19" customWidth="1"/>
    <col min="7662" max="7662" width="12.28515625" style="19" bestFit="1" customWidth="1"/>
    <col min="7663" max="7664" width="14.7109375" style="19" bestFit="1" customWidth="1"/>
    <col min="7665" max="7665" width="11.85546875" style="19" bestFit="1" customWidth="1"/>
    <col min="7666" max="7666" width="13.42578125" style="19" bestFit="1" customWidth="1"/>
    <col min="7667" max="7667" width="14.5703125" style="19" customWidth="1"/>
    <col min="7668" max="7668" width="14.42578125" style="19" bestFit="1" customWidth="1"/>
    <col min="7669" max="7669" width="17.42578125" style="19" bestFit="1" customWidth="1"/>
    <col min="7670" max="7670" width="14.42578125" style="19" bestFit="1" customWidth="1"/>
    <col min="7671" max="7678" width="15.5703125" style="19" customWidth="1"/>
    <col min="7679" max="7680" width="18" style="19" customWidth="1"/>
    <col min="7681" max="7681" width="16.7109375" style="19" customWidth="1"/>
    <col min="7682" max="7692" width="18" style="19" customWidth="1"/>
    <col min="7693" max="7695" width="15.5703125" style="19" customWidth="1"/>
    <col min="7696" max="7897" width="11.28515625" style="19"/>
    <col min="7898" max="7898" width="0" style="19" hidden="1" customWidth="1"/>
    <col min="7899" max="7899" width="4.7109375" style="19" customWidth="1"/>
    <col min="7900" max="7900" width="31.5703125" style="19" customWidth="1"/>
    <col min="7901" max="7901" width="15.7109375" style="19" customWidth="1"/>
    <col min="7902" max="7902" width="15.5703125" style="19" customWidth="1"/>
    <col min="7903" max="7903" width="15.28515625" style="19" customWidth="1"/>
    <col min="7904" max="7904" width="13.85546875" style="19" customWidth="1"/>
    <col min="7905" max="7905" width="5.85546875" style="19" customWidth="1"/>
    <col min="7906" max="7906" width="13.42578125" style="19" customWidth="1"/>
    <col min="7907" max="7907" width="11.85546875" style="19" bestFit="1" customWidth="1"/>
    <col min="7908" max="7908" width="13.7109375" style="19" customWidth="1"/>
    <col min="7909" max="7909" width="11.85546875" style="19" bestFit="1" customWidth="1"/>
    <col min="7910" max="7910" width="14.28515625" style="19" customWidth="1"/>
    <col min="7911" max="7911" width="16.7109375" style="19" customWidth="1"/>
    <col min="7912" max="7912" width="17" style="19" customWidth="1"/>
    <col min="7913" max="7917" width="18" style="19" customWidth="1"/>
    <col min="7918" max="7918" width="12.28515625" style="19" bestFit="1" customWidth="1"/>
    <col min="7919" max="7920" width="14.7109375" style="19" bestFit="1" customWidth="1"/>
    <col min="7921" max="7921" width="11.85546875" style="19" bestFit="1" customWidth="1"/>
    <col min="7922" max="7922" width="13.42578125" style="19" bestFit="1" customWidth="1"/>
    <col min="7923" max="7923" width="14.5703125" style="19" customWidth="1"/>
    <col min="7924" max="7924" width="14.42578125" style="19" bestFit="1" customWidth="1"/>
    <col min="7925" max="7925" width="17.42578125" style="19" bestFit="1" customWidth="1"/>
    <col min="7926" max="7926" width="14.42578125" style="19" bestFit="1" customWidth="1"/>
    <col min="7927" max="7934" width="15.5703125" style="19" customWidth="1"/>
    <col min="7935" max="7936" width="18" style="19" customWidth="1"/>
    <col min="7937" max="7937" width="16.7109375" style="19" customWidth="1"/>
    <col min="7938" max="7948" width="18" style="19" customWidth="1"/>
    <col min="7949" max="7951" width="15.5703125" style="19" customWidth="1"/>
    <col min="7952" max="8153" width="11.28515625" style="19"/>
    <col min="8154" max="8154" width="0" style="19" hidden="1" customWidth="1"/>
    <col min="8155" max="8155" width="4.7109375" style="19" customWidth="1"/>
    <col min="8156" max="8156" width="31.5703125" style="19" customWidth="1"/>
    <col min="8157" max="8157" width="15.7109375" style="19" customWidth="1"/>
    <col min="8158" max="8158" width="15.5703125" style="19" customWidth="1"/>
    <col min="8159" max="8159" width="15.28515625" style="19" customWidth="1"/>
    <col min="8160" max="8160" width="13.85546875" style="19" customWidth="1"/>
    <col min="8161" max="8161" width="5.85546875" style="19" customWidth="1"/>
    <col min="8162" max="8162" width="13.42578125" style="19" customWidth="1"/>
    <col min="8163" max="8163" width="11.85546875" style="19" bestFit="1" customWidth="1"/>
    <col min="8164" max="8164" width="13.7109375" style="19" customWidth="1"/>
    <col min="8165" max="8165" width="11.85546875" style="19" bestFit="1" customWidth="1"/>
    <col min="8166" max="8166" width="14.28515625" style="19" customWidth="1"/>
    <col min="8167" max="8167" width="16.7109375" style="19" customWidth="1"/>
    <col min="8168" max="8168" width="17" style="19" customWidth="1"/>
    <col min="8169" max="8173" width="18" style="19" customWidth="1"/>
    <col min="8174" max="8174" width="12.28515625" style="19" bestFit="1" customWidth="1"/>
    <col min="8175" max="8176" width="14.7109375" style="19" bestFit="1" customWidth="1"/>
    <col min="8177" max="8177" width="11.85546875" style="19" bestFit="1" customWidth="1"/>
    <col min="8178" max="8178" width="13.42578125" style="19" bestFit="1" customWidth="1"/>
    <col min="8179" max="8179" width="14.5703125" style="19" customWidth="1"/>
    <col min="8180" max="8180" width="14.42578125" style="19" bestFit="1" customWidth="1"/>
    <col min="8181" max="8181" width="17.42578125" style="19" bestFit="1" customWidth="1"/>
    <col min="8182" max="8182" width="14.42578125" style="19" bestFit="1" customWidth="1"/>
    <col min="8183" max="8190" width="15.5703125" style="19" customWidth="1"/>
    <col min="8191" max="8192" width="18" style="19" customWidth="1"/>
    <col min="8193" max="8193" width="16.7109375" style="19" customWidth="1"/>
    <col min="8194" max="8204" width="18" style="19" customWidth="1"/>
    <col min="8205" max="8207" width="15.5703125" style="19" customWidth="1"/>
    <col min="8208" max="8409" width="11.28515625" style="19"/>
    <col min="8410" max="8410" width="0" style="19" hidden="1" customWidth="1"/>
    <col min="8411" max="8411" width="4.7109375" style="19" customWidth="1"/>
    <col min="8412" max="8412" width="31.5703125" style="19" customWidth="1"/>
    <col min="8413" max="8413" width="15.7109375" style="19" customWidth="1"/>
    <col min="8414" max="8414" width="15.5703125" style="19" customWidth="1"/>
    <col min="8415" max="8415" width="15.28515625" style="19" customWidth="1"/>
    <col min="8416" max="8416" width="13.85546875" style="19" customWidth="1"/>
    <col min="8417" max="8417" width="5.85546875" style="19" customWidth="1"/>
    <col min="8418" max="8418" width="13.42578125" style="19" customWidth="1"/>
    <col min="8419" max="8419" width="11.85546875" style="19" bestFit="1" customWidth="1"/>
    <col min="8420" max="8420" width="13.7109375" style="19" customWidth="1"/>
    <col min="8421" max="8421" width="11.85546875" style="19" bestFit="1" customWidth="1"/>
    <col min="8422" max="8422" width="14.28515625" style="19" customWidth="1"/>
    <col min="8423" max="8423" width="16.7109375" style="19" customWidth="1"/>
    <col min="8424" max="8424" width="17" style="19" customWidth="1"/>
    <col min="8425" max="8429" width="18" style="19" customWidth="1"/>
    <col min="8430" max="8430" width="12.28515625" style="19" bestFit="1" customWidth="1"/>
    <col min="8431" max="8432" width="14.7109375" style="19" bestFit="1" customWidth="1"/>
    <col min="8433" max="8433" width="11.85546875" style="19" bestFit="1" customWidth="1"/>
    <col min="8434" max="8434" width="13.42578125" style="19" bestFit="1" customWidth="1"/>
    <col min="8435" max="8435" width="14.5703125" style="19" customWidth="1"/>
    <col min="8436" max="8436" width="14.42578125" style="19" bestFit="1" customWidth="1"/>
    <col min="8437" max="8437" width="17.42578125" style="19" bestFit="1" customWidth="1"/>
    <col min="8438" max="8438" width="14.42578125" style="19" bestFit="1" customWidth="1"/>
    <col min="8439" max="8446" width="15.5703125" style="19" customWidth="1"/>
    <col min="8447" max="8448" width="18" style="19" customWidth="1"/>
    <col min="8449" max="8449" width="16.7109375" style="19" customWidth="1"/>
    <col min="8450" max="8460" width="18" style="19" customWidth="1"/>
    <col min="8461" max="8463" width="15.5703125" style="19" customWidth="1"/>
    <col min="8464" max="8665" width="11.28515625" style="19"/>
    <col min="8666" max="8666" width="0" style="19" hidden="1" customWidth="1"/>
    <col min="8667" max="8667" width="4.7109375" style="19" customWidth="1"/>
    <col min="8668" max="8668" width="31.5703125" style="19" customWidth="1"/>
    <col min="8669" max="8669" width="15.7109375" style="19" customWidth="1"/>
    <col min="8670" max="8670" width="15.5703125" style="19" customWidth="1"/>
    <col min="8671" max="8671" width="15.28515625" style="19" customWidth="1"/>
    <col min="8672" max="8672" width="13.85546875" style="19" customWidth="1"/>
    <col min="8673" max="8673" width="5.85546875" style="19" customWidth="1"/>
    <col min="8674" max="8674" width="13.42578125" style="19" customWidth="1"/>
    <col min="8675" max="8675" width="11.85546875" style="19" bestFit="1" customWidth="1"/>
    <col min="8676" max="8676" width="13.7109375" style="19" customWidth="1"/>
    <col min="8677" max="8677" width="11.85546875" style="19" bestFit="1" customWidth="1"/>
    <col min="8678" max="8678" width="14.28515625" style="19" customWidth="1"/>
    <col min="8679" max="8679" width="16.7109375" style="19" customWidth="1"/>
    <col min="8680" max="8680" width="17" style="19" customWidth="1"/>
    <col min="8681" max="8685" width="18" style="19" customWidth="1"/>
    <col min="8686" max="8686" width="12.28515625" style="19" bestFit="1" customWidth="1"/>
    <col min="8687" max="8688" width="14.7109375" style="19" bestFit="1" customWidth="1"/>
    <col min="8689" max="8689" width="11.85546875" style="19" bestFit="1" customWidth="1"/>
    <col min="8690" max="8690" width="13.42578125" style="19" bestFit="1" customWidth="1"/>
    <col min="8691" max="8691" width="14.5703125" style="19" customWidth="1"/>
    <col min="8692" max="8692" width="14.42578125" style="19" bestFit="1" customWidth="1"/>
    <col min="8693" max="8693" width="17.42578125" style="19" bestFit="1" customWidth="1"/>
    <col min="8694" max="8694" width="14.42578125" style="19" bestFit="1" customWidth="1"/>
    <col min="8695" max="8702" width="15.5703125" style="19" customWidth="1"/>
    <col min="8703" max="8704" width="18" style="19" customWidth="1"/>
    <col min="8705" max="8705" width="16.7109375" style="19" customWidth="1"/>
    <col min="8706" max="8716" width="18" style="19" customWidth="1"/>
    <col min="8717" max="8719" width="15.5703125" style="19" customWidth="1"/>
    <col min="8720" max="8921" width="11.28515625" style="19"/>
    <col min="8922" max="8922" width="0" style="19" hidden="1" customWidth="1"/>
    <col min="8923" max="8923" width="4.7109375" style="19" customWidth="1"/>
    <col min="8924" max="8924" width="31.5703125" style="19" customWidth="1"/>
    <col min="8925" max="8925" width="15.7109375" style="19" customWidth="1"/>
    <col min="8926" max="8926" width="15.5703125" style="19" customWidth="1"/>
    <col min="8927" max="8927" width="15.28515625" style="19" customWidth="1"/>
    <col min="8928" max="8928" width="13.85546875" style="19" customWidth="1"/>
    <col min="8929" max="8929" width="5.85546875" style="19" customWidth="1"/>
    <col min="8930" max="8930" width="13.42578125" style="19" customWidth="1"/>
    <col min="8931" max="8931" width="11.85546875" style="19" bestFit="1" customWidth="1"/>
    <col min="8932" max="8932" width="13.7109375" style="19" customWidth="1"/>
    <col min="8933" max="8933" width="11.85546875" style="19" bestFit="1" customWidth="1"/>
    <col min="8934" max="8934" width="14.28515625" style="19" customWidth="1"/>
    <col min="8935" max="8935" width="16.7109375" style="19" customWidth="1"/>
    <col min="8936" max="8936" width="17" style="19" customWidth="1"/>
    <col min="8937" max="8941" width="18" style="19" customWidth="1"/>
    <col min="8942" max="8942" width="12.28515625" style="19" bestFit="1" customWidth="1"/>
    <col min="8943" max="8944" width="14.7109375" style="19" bestFit="1" customWidth="1"/>
    <col min="8945" max="8945" width="11.85546875" style="19" bestFit="1" customWidth="1"/>
    <col min="8946" max="8946" width="13.42578125" style="19" bestFit="1" customWidth="1"/>
    <col min="8947" max="8947" width="14.5703125" style="19" customWidth="1"/>
    <col min="8948" max="8948" width="14.42578125" style="19" bestFit="1" customWidth="1"/>
    <col min="8949" max="8949" width="17.42578125" style="19" bestFit="1" customWidth="1"/>
    <col min="8950" max="8950" width="14.42578125" style="19" bestFit="1" customWidth="1"/>
    <col min="8951" max="8958" width="15.5703125" style="19" customWidth="1"/>
    <col min="8959" max="8960" width="18" style="19" customWidth="1"/>
    <col min="8961" max="8961" width="16.7109375" style="19" customWidth="1"/>
    <col min="8962" max="8972" width="18" style="19" customWidth="1"/>
    <col min="8973" max="8975" width="15.5703125" style="19" customWidth="1"/>
    <col min="8976" max="9177" width="11.28515625" style="19"/>
    <col min="9178" max="9178" width="0" style="19" hidden="1" customWidth="1"/>
    <col min="9179" max="9179" width="4.7109375" style="19" customWidth="1"/>
    <col min="9180" max="9180" width="31.5703125" style="19" customWidth="1"/>
    <col min="9181" max="9181" width="15.7109375" style="19" customWidth="1"/>
    <col min="9182" max="9182" width="15.5703125" style="19" customWidth="1"/>
    <col min="9183" max="9183" width="15.28515625" style="19" customWidth="1"/>
    <col min="9184" max="9184" width="13.85546875" style="19" customWidth="1"/>
    <col min="9185" max="9185" width="5.85546875" style="19" customWidth="1"/>
    <col min="9186" max="9186" width="13.42578125" style="19" customWidth="1"/>
    <col min="9187" max="9187" width="11.85546875" style="19" bestFit="1" customWidth="1"/>
    <col min="9188" max="9188" width="13.7109375" style="19" customWidth="1"/>
    <col min="9189" max="9189" width="11.85546875" style="19" bestFit="1" customWidth="1"/>
    <col min="9190" max="9190" width="14.28515625" style="19" customWidth="1"/>
    <col min="9191" max="9191" width="16.7109375" style="19" customWidth="1"/>
    <col min="9192" max="9192" width="17" style="19" customWidth="1"/>
    <col min="9193" max="9197" width="18" style="19" customWidth="1"/>
    <col min="9198" max="9198" width="12.28515625" style="19" bestFit="1" customWidth="1"/>
    <col min="9199" max="9200" width="14.7109375" style="19" bestFit="1" customWidth="1"/>
    <col min="9201" max="9201" width="11.85546875" style="19" bestFit="1" customWidth="1"/>
    <col min="9202" max="9202" width="13.42578125" style="19" bestFit="1" customWidth="1"/>
    <col min="9203" max="9203" width="14.5703125" style="19" customWidth="1"/>
    <col min="9204" max="9204" width="14.42578125" style="19" bestFit="1" customWidth="1"/>
    <col min="9205" max="9205" width="17.42578125" style="19" bestFit="1" customWidth="1"/>
    <col min="9206" max="9206" width="14.42578125" style="19" bestFit="1" customWidth="1"/>
    <col min="9207" max="9214" width="15.5703125" style="19" customWidth="1"/>
    <col min="9215" max="9216" width="18" style="19" customWidth="1"/>
    <col min="9217" max="9217" width="16.7109375" style="19" customWidth="1"/>
    <col min="9218" max="9228" width="18" style="19" customWidth="1"/>
    <col min="9229" max="9231" width="15.5703125" style="19" customWidth="1"/>
    <col min="9232" max="9433" width="11.28515625" style="19"/>
    <col min="9434" max="9434" width="0" style="19" hidden="1" customWidth="1"/>
    <col min="9435" max="9435" width="4.7109375" style="19" customWidth="1"/>
    <col min="9436" max="9436" width="31.5703125" style="19" customWidth="1"/>
    <col min="9437" max="9437" width="15.7109375" style="19" customWidth="1"/>
    <col min="9438" max="9438" width="15.5703125" style="19" customWidth="1"/>
    <col min="9439" max="9439" width="15.28515625" style="19" customWidth="1"/>
    <col min="9440" max="9440" width="13.85546875" style="19" customWidth="1"/>
    <col min="9441" max="9441" width="5.85546875" style="19" customWidth="1"/>
    <col min="9442" max="9442" width="13.42578125" style="19" customWidth="1"/>
    <col min="9443" max="9443" width="11.85546875" style="19" bestFit="1" customWidth="1"/>
    <col min="9444" max="9444" width="13.7109375" style="19" customWidth="1"/>
    <col min="9445" max="9445" width="11.85546875" style="19" bestFit="1" customWidth="1"/>
    <col min="9446" max="9446" width="14.28515625" style="19" customWidth="1"/>
    <col min="9447" max="9447" width="16.7109375" style="19" customWidth="1"/>
    <col min="9448" max="9448" width="17" style="19" customWidth="1"/>
    <col min="9449" max="9453" width="18" style="19" customWidth="1"/>
    <col min="9454" max="9454" width="12.28515625" style="19" bestFit="1" customWidth="1"/>
    <col min="9455" max="9456" width="14.7109375" style="19" bestFit="1" customWidth="1"/>
    <col min="9457" max="9457" width="11.85546875" style="19" bestFit="1" customWidth="1"/>
    <col min="9458" max="9458" width="13.42578125" style="19" bestFit="1" customWidth="1"/>
    <col min="9459" max="9459" width="14.5703125" style="19" customWidth="1"/>
    <col min="9460" max="9460" width="14.42578125" style="19" bestFit="1" customWidth="1"/>
    <col min="9461" max="9461" width="17.42578125" style="19" bestFit="1" customWidth="1"/>
    <col min="9462" max="9462" width="14.42578125" style="19" bestFit="1" customWidth="1"/>
    <col min="9463" max="9470" width="15.5703125" style="19" customWidth="1"/>
    <col min="9471" max="9472" width="18" style="19" customWidth="1"/>
    <col min="9473" max="9473" width="16.7109375" style="19" customWidth="1"/>
    <col min="9474" max="9484" width="18" style="19" customWidth="1"/>
    <col min="9485" max="9487" width="15.5703125" style="19" customWidth="1"/>
    <col min="9488" max="9689" width="11.28515625" style="19"/>
    <col min="9690" max="9690" width="0" style="19" hidden="1" customWidth="1"/>
    <col min="9691" max="9691" width="4.7109375" style="19" customWidth="1"/>
    <col min="9692" max="9692" width="31.5703125" style="19" customWidth="1"/>
    <col min="9693" max="9693" width="15.7109375" style="19" customWidth="1"/>
    <col min="9694" max="9694" width="15.5703125" style="19" customWidth="1"/>
    <col min="9695" max="9695" width="15.28515625" style="19" customWidth="1"/>
    <col min="9696" max="9696" width="13.85546875" style="19" customWidth="1"/>
    <col min="9697" max="9697" width="5.85546875" style="19" customWidth="1"/>
    <col min="9698" max="9698" width="13.42578125" style="19" customWidth="1"/>
    <col min="9699" max="9699" width="11.85546875" style="19" bestFit="1" customWidth="1"/>
    <col min="9700" max="9700" width="13.7109375" style="19" customWidth="1"/>
    <col min="9701" max="9701" width="11.85546875" style="19" bestFit="1" customWidth="1"/>
    <col min="9702" max="9702" width="14.28515625" style="19" customWidth="1"/>
    <col min="9703" max="9703" width="16.7109375" style="19" customWidth="1"/>
    <col min="9704" max="9704" width="17" style="19" customWidth="1"/>
    <col min="9705" max="9709" width="18" style="19" customWidth="1"/>
    <col min="9710" max="9710" width="12.28515625" style="19" bestFit="1" customWidth="1"/>
    <col min="9711" max="9712" width="14.7109375" style="19" bestFit="1" customWidth="1"/>
    <col min="9713" max="9713" width="11.85546875" style="19" bestFit="1" customWidth="1"/>
    <col min="9714" max="9714" width="13.42578125" style="19" bestFit="1" customWidth="1"/>
    <col min="9715" max="9715" width="14.5703125" style="19" customWidth="1"/>
    <col min="9716" max="9716" width="14.42578125" style="19" bestFit="1" customWidth="1"/>
    <col min="9717" max="9717" width="17.42578125" style="19" bestFit="1" customWidth="1"/>
    <col min="9718" max="9718" width="14.42578125" style="19" bestFit="1" customWidth="1"/>
    <col min="9719" max="9726" width="15.5703125" style="19" customWidth="1"/>
    <col min="9727" max="9728" width="18" style="19" customWidth="1"/>
    <col min="9729" max="9729" width="16.7109375" style="19" customWidth="1"/>
    <col min="9730" max="9740" width="18" style="19" customWidth="1"/>
    <col min="9741" max="9743" width="15.5703125" style="19" customWidth="1"/>
    <col min="9744" max="9945" width="11.28515625" style="19"/>
    <col min="9946" max="9946" width="0" style="19" hidden="1" customWidth="1"/>
    <col min="9947" max="9947" width="4.7109375" style="19" customWidth="1"/>
    <col min="9948" max="9948" width="31.5703125" style="19" customWidth="1"/>
    <col min="9949" max="9949" width="15.7109375" style="19" customWidth="1"/>
    <col min="9950" max="9950" width="15.5703125" style="19" customWidth="1"/>
    <col min="9951" max="9951" width="15.28515625" style="19" customWidth="1"/>
    <col min="9952" max="9952" width="13.85546875" style="19" customWidth="1"/>
    <col min="9953" max="9953" width="5.85546875" style="19" customWidth="1"/>
    <col min="9954" max="9954" width="13.42578125" style="19" customWidth="1"/>
    <col min="9955" max="9955" width="11.85546875" style="19" bestFit="1" customWidth="1"/>
    <col min="9956" max="9956" width="13.7109375" style="19" customWidth="1"/>
    <col min="9957" max="9957" width="11.85546875" style="19" bestFit="1" customWidth="1"/>
    <col min="9958" max="9958" width="14.28515625" style="19" customWidth="1"/>
    <col min="9959" max="9959" width="16.7109375" style="19" customWidth="1"/>
    <col min="9960" max="9960" width="17" style="19" customWidth="1"/>
    <col min="9961" max="9965" width="18" style="19" customWidth="1"/>
    <col min="9966" max="9966" width="12.28515625" style="19" bestFit="1" customWidth="1"/>
    <col min="9967" max="9968" width="14.7109375" style="19" bestFit="1" customWidth="1"/>
    <col min="9969" max="9969" width="11.85546875" style="19" bestFit="1" customWidth="1"/>
    <col min="9970" max="9970" width="13.42578125" style="19" bestFit="1" customWidth="1"/>
    <col min="9971" max="9971" width="14.5703125" style="19" customWidth="1"/>
    <col min="9972" max="9972" width="14.42578125" style="19" bestFit="1" customWidth="1"/>
    <col min="9973" max="9973" width="17.42578125" style="19" bestFit="1" customWidth="1"/>
    <col min="9974" max="9974" width="14.42578125" style="19" bestFit="1" customWidth="1"/>
    <col min="9975" max="9982" width="15.5703125" style="19" customWidth="1"/>
    <col min="9983" max="9984" width="18" style="19" customWidth="1"/>
    <col min="9985" max="9985" width="16.7109375" style="19" customWidth="1"/>
    <col min="9986" max="9996" width="18" style="19" customWidth="1"/>
    <col min="9997" max="9999" width="15.5703125" style="19" customWidth="1"/>
    <col min="10000" max="10201" width="11.28515625" style="19"/>
    <col min="10202" max="10202" width="0" style="19" hidden="1" customWidth="1"/>
    <col min="10203" max="10203" width="4.7109375" style="19" customWidth="1"/>
    <col min="10204" max="10204" width="31.5703125" style="19" customWidth="1"/>
    <col min="10205" max="10205" width="15.7109375" style="19" customWidth="1"/>
    <col min="10206" max="10206" width="15.5703125" style="19" customWidth="1"/>
    <col min="10207" max="10207" width="15.28515625" style="19" customWidth="1"/>
    <col min="10208" max="10208" width="13.85546875" style="19" customWidth="1"/>
    <col min="10209" max="10209" width="5.85546875" style="19" customWidth="1"/>
    <col min="10210" max="10210" width="13.42578125" style="19" customWidth="1"/>
    <col min="10211" max="10211" width="11.85546875" style="19" bestFit="1" customWidth="1"/>
    <col min="10212" max="10212" width="13.7109375" style="19" customWidth="1"/>
    <col min="10213" max="10213" width="11.85546875" style="19" bestFit="1" customWidth="1"/>
    <col min="10214" max="10214" width="14.28515625" style="19" customWidth="1"/>
    <col min="10215" max="10215" width="16.7109375" style="19" customWidth="1"/>
    <col min="10216" max="10216" width="17" style="19" customWidth="1"/>
    <col min="10217" max="10221" width="18" style="19" customWidth="1"/>
    <col min="10222" max="10222" width="12.28515625" style="19" bestFit="1" customWidth="1"/>
    <col min="10223" max="10224" width="14.7109375" style="19" bestFit="1" customWidth="1"/>
    <col min="10225" max="10225" width="11.85546875" style="19" bestFit="1" customWidth="1"/>
    <col min="10226" max="10226" width="13.42578125" style="19" bestFit="1" customWidth="1"/>
    <col min="10227" max="10227" width="14.5703125" style="19" customWidth="1"/>
    <col min="10228" max="10228" width="14.42578125" style="19" bestFit="1" customWidth="1"/>
    <col min="10229" max="10229" width="17.42578125" style="19" bestFit="1" customWidth="1"/>
    <col min="10230" max="10230" width="14.42578125" style="19" bestFit="1" customWidth="1"/>
    <col min="10231" max="10238" width="15.5703125" style="19" customWidth="1"/>
    <col min="10239" max="10240" width="18" style="19" customWidth="1"/>
    <col min="10241" max="10241" width="16.7109375" style="19" customWidth="1"/>
    <col min="10242" max="10252" width="18" style="19" customWidth="1"/>
    <col min="10253" max="10255" width="15.5703125" style="19" customWidth="1"/>
    <col min="10256" max="10457" width="11.28515625" style="19"/>
    <col min="10458" max="10458" width="0" style="19" hidden="1" customWidth="1"/>
    <col min="10459" max="10459" width="4.7109375" style="19" customWidth="1"/>
    <col min="10460" max="10460" width="31.5703125" style="19" customWidth="1"/>
    <col min="10461" max="10461" width="15.7109375" style="19" customWidth="1"/>
    <col min="10462" max="10462" width="15.5703125" style="19" customWidth="1"/>
    <col min="10463" max="10463" width="15.28515625" style="19" customWidth="1"/>
    <col min="10464" max="10464" width="13.85546875" style="19" customWidth="1"/>
    <col min="10465" max="10465" width="5.85546875" style="19" customWidth="1"/>
    <col min="10466" max="10466" width="13.42578125" style="19" customWidth="1"/>
    <col min="10467" max="10467" width="11.85546875" style="19" bestFit="1" customWidth="1"/>
    <col min="10468" max="10468" width="13.7109375" style="19" customWidth="1"/>
    <col min="10469" max="10469" width="11.85546875" style="19" bestFit="1" customWidth="1"/>
    <col min="10470" max="10470" width="14.28515625" style="19" customWidth="1"/>
    <col min="10471" max="10471" width="16.7109375" style="19" customWidth="1"/>
    <col min="10472" max="10472" width="17" style="19" customWidth="1"/>
    <col min="10473" max="10477" width="18" style="19" customWidth="1"/>
    <col min="10478" max="10478" width="12.28515625" style="19" bestFit="1" customWidth="1"/>
    <col min="10479" max="10480" width="14.7109375" style="19" bestFit="1" customWidth="1"/>
    <col min="10481" max="10481" width="11.85546875" style="19" bestFit="1" customWidth="1"/>
    <col min="10482" max="10482" width="13.42578125" style="19" bestFit="1" customWidth="1"/>
    <col min="10483" max="10483" width="14.5703125" style="19" customWidth="1"/>
    <col min="10484" max="10484" width="14.42578125" style="19" bestFit="1" customWidth="1"/>
    <col min="10485" max="10485" width="17.42578125" style="19" bestFit="1" customWidth="1"/>
    <col min="10486" max="10486" width="14.42578125" style="19" bestFit="1" customWidth="1"/>
    <col min="10487" max="10494" width="15.5703125" style="19" customWidth="1"/>
    <col min="10495" max="10496" width="18" style="19" customWidth="1"/>
    <col min="10497" max="10497" width="16.7109375" style="19" customWidth="1"/>
    <col min="10498" max="10508" width="18" style="19" customWidth="1"/>
    <col min="10509" max="10511" width="15.5703125" style="19" customWidth="1"/>
    <col min="10512" max="10713" width="11.28515625" style="19"/>
    <col min="10714" max="10714" width="0" style="19" hidden="1" customWidth="1"/>
    <col min="10715" max="10715" width="4.7109375" style="19" customWidth="1"/>
    <col min="10716" max="10716" width="31.5703125" style="19" customWidth="1"/>
    <col min="10717" max="10717" width="15.7109375" style="19" customWidth="1"/>
    <col min="10718" max="10718" width="15.5703125" style="19" customWidth="1"/>
    <col min="10719" max="10719" width="15.28515625" style="19" customWidth="1"/>
    <col min="10720" max="10720" width="13.85546875" style="19" customWidth="1"/>
    <col min="10721" max="10721" width="5.85546875" style="19" customWidth="1"/>
    <col min="10722" max="10722" width="13.42578125" style="19" customWidth="1"/>
    <col min="10723" max="10723" width="11.85546875" style="19" bestFit="1" customWidth="1"/>
    <col min="10724" max="10724" width="13.7109375" style="19" customWidth="1"/>
    <col min="10725" max="10725" width="11.85546875" style="19" bestFit="1" customWidth="1"/>
    <col min="10726" max="10726" width="14.28515625" style="19" customWidth="1"/>
    <col min="10727" max="10727" width="16.7109375" style="19" customWidth="1"/>
    <col min="10728" max="10728" width="17" style="19" customWidth="1"/>
    <col min="10729" max="10733" width="18" style="19" customWidth="1"/>
    <col min="10734" max="10734" width="12.28515625" style="19" bestFit="1" customWidth="1"/>
    <col min="10735" max="10736" width="14.7109375" style="19" bestFit="1" customWidth="1"/>
    <col min="10737" max="10737" width="11.85546875" style="19" bestFit="1" customWidth="1"/>
    <col min="10738" max="10738" width="13.42578125" style="19" bestFit="1" customWidth="1"/>
    <col min="10739" max="10739" width="14.5703125" style="19" customWidth="1"/>
    <col min="10740" max="10740" width="14.42578125" style="19" bestFit="1" customWidth="1"/>
    <col min="10741" max="10741" width="17.42578125" style="19" bestFit="1" customWidth="1"/>
    <col min="10742" max="10742" width="14.42578125" style="19" bestFit="1" customWidth="1"/>
    <col min="10743" max="10750" width="15.5703125" style="19" customWidth="1"/>
    <col min="10751" max="10752" width="18" style="19" customWidth="1"/>
    <col min="10753" max="10753" width="16.7109375" style="19" customWidth="1"/>
    <col min="10754" max="10764" width="18" style="19" customWidth="1"/>
    <col min="10765" max="10767" width="15.5703125" style="19" customWidth="1"/>
    <col min="10768" max="10969" width="11.28515625" style="19"/>
    <col min="10970" max="10970" width="0" style="19" hidden="1" customWidth="1"/>
    <col min="10971" max="10971" width="4.7109375" style="19" customWidth="1"/>
    <col min="10972" max="10972" width="31.5703125" style="19" customWidth="1"/>
    <col min="10973" max="10973" width="15.7109375" style="19" customWidth="1"/>
    <col min="10974" max="10974" width="15.5703125" style="19" customWidth="1"/>
    <col min="10975" max="10975" width="15.28515625" style="19" customWidth="1"/>
    <col min="10976" max="10976" width="13.85546875" style="19" customWidth="1"/>
    <col min="10977" max="10977" width="5.85546875" style="19" customWidth="1"/>
    <col min="10978" max="10978" width="13.42578125" style="19" customWidth="1"/>
    <col min="10979" max="10979" width="11.85546875" style="19" bestFit="1" customWidth="1"/>
    <col min="10980" max="10980" width="13.7109375" style="19" customWidth="1"/>
    <col min="10981" max="10981" width="11.85546875" style="19" bestFit="1" customWidth="1"/>
    <col min="10982" max="10982" width="14.28515625" style="19" customWidth="1"/>
    <col min="10983" max="10983" width="16.7109375" style="19" customWidth="1"/>
    <col min="10984" max="10984" width="17" style="19" customWidth="1"/>
    <col min="10985" max="10989" width="18" style="19" customWidth="1"/>
    <col min="10990" max="10990" width="12.28515625" style="19" bestFit="1" customWidth="1"/>
    <col min="10991" max="10992" width="14.7109375" style="19" bestFit="1" customWidth="1"/>
    <col min="10993" max="10993" width="11.85546875" style="19" bestFit="1" customWidth="1"/>
    <col min="10994" max="10994" width="13.42578125" style="19" bestFit="1" customWidth="1"/>
    <col min="10995" max="10995" width="14.5703125" style="19" customWidth="1"/>
    <col min="10996" max="10996" width="14.42578125" style="19" bestFit="1" customWidth="1"/>
    <col min="10997" max="10997" width="17.42578125" style="19" bestFit="1" customWidth="1"/>
    <col min="10998" max="10998" width="14.42578125" style="19" bestFit="1" customWidth="1"/>
    <col min="10999" max="11006" width="15.5703125" style="19" customWidth="1"/>
    <col min="11007" max="11008" width="18" style="19" customWidth="1"/>
    <col min="11009" max="11009" width="16.7109375" style="19" customWidth="1"/>
    <col min="11010" max="11020" width="18" style="19" customWidth="1"/>
    <col min="11021" max="11023" width="15.5703125" style="19" customWidth="1"/>
    <col min="11024" max="11225" width="11.28515625" style="19"/>
    <col min="11226" max="11226" width="0" style="19" hidden="1" customWidth="1"/>
    <col min="11227" max="11227" width="4.7109375" style="19" customWidth="1"/>
    <col min="11228" max="11228" width="31.5703125" style="19" customWidth="1"/>
    <col min="11229" max="11229" width="15.7109375" style="19" customWidth="1"/>
    <col min="11230" max="11230" width="15.5703125" style="19" customWidth="1"/>
    <col min="11231" max="11231" width="15.28515625" style="19" customWidth="1"/>
    <col min="11232" max="11232" width="13.85546875" style="19" customWidth="1"/>
    <col min="11233" max="11233" width="5.85546875" style="19" customWidth="1"/>
    <col min="11234" max="11234" width="13.42578125" style="19" customWidth="1"/>
    <col min="11235" max="11235" width="11.85546875" style="19" bestFit="1" customWidth="1"/>
    <col min="11236" max="11236" width="13.7109375" style="19" customWidth="1"/>
    <col min="11237" max="11237" width="11.85546875" style="19" bestFit="1" customWidth="1"/>
    <col min="11238" max="11238" width="14.28515625" style="19" customWidth="1"/>
    <col min="11239" max="11239" width="16.7109375" style="19" customWidth="1"/>
    <col min="11240" max="11240" width="17" style="19" customWidth="1"/>
    <col min="11241" max="11245" width="18" style="19" customWidth="1"/>
    <col min="11246" max="11246" width="12.28515625" style="19" bestFit="1" customWidth="1"/>
    <col min="11247" max="11248" width="14.7109375" style="19" bestFit="1" customWidth="1"/>
    <col min="11249" max="11249" width="11.85546875" style="19" bestFit="1" customWidth="1"/>
    <col min="11250" max="11250" width="13.42578125" style="19" bestFit="1" customWidth="1"/>
    <col min="11251" max="11251" width="14.5703125" style="19" customWidth="1"/>
    <col min="11252" max="11252" width="14.42578125" style="19" bestFit="1" customWidth="1"/>
    <col min="11253" max="11253" width="17.42578125" style="19" bestFit="1" customWidth="1"/>
    <col min="11254" max="11254" width="14.42578125" style="19" bestFit="1" customWidth="1"/>
    <col min="11255" max="11262" width="15.5703125" style="19" customWidth="1"/>
    <col min="11263" max="11264" width="18" style="19" customWidth="1"/>
    <col min="11265" max="11265" width="16.7109375" style="19" customWidth="1"/>
    <col min="11266" max="11276" width="18" style="19" customWidth="1"/>
    <col min="11277" max="11279" width="15.5703125" style="19" customWidth="1"/>
    <col min="11280" max="11481" width="11.28515625" style="19"/>
    <col min="11482" max="11482" width="0" style="19" hidden="1" customWidth="1"/>
    <col min="11483" max="11483" width="4.7109375" style="19" customWidth="1"/>
    <col min="11484" max="11484" width="31.5703125" style="19" customWidth="1"/>
    <col min="11485" max="11485" width="15.7109375" style="19" customWidth="1"/>
    <col min="11486" max="11486" width="15.5703125" style="19" customWidth="1"/>
    <col min="11487" max="11487" width="15.28515625" style="19" customWidth="1"/>
    <col min="11488" max="11488" width="13.85546875" style="19" customWidth="1"/>
    <col min="11489" max="11489" width="5.85546875" style="19" customWidth="1"/>
    <col min="11490" max="11490" width="13.42578125" style="19" customWidth="1"/>
    <col min="11491" max="11491" width="11.85546875" style="19" bestFit="1" customWidth="1"/>
    <col min="11492" max="11492" width="13.7109375" style="19" customWidth="1"/>
    <col min="11493" max="11493" width="11.85546875" style="19" bestFit="1" customWidth="1"/>
    <col min="11494" max="11494" width="14.28515625" style="19" customWidth="1"/>
    <col min="11495" max="11495" width="16.7109375" style="19" customWidth="1"/>
    <col min="11496" max="11496" width="17" style="19" customWidth="1"/>
    <col min="11497" max="11501" width="18" style="19" customWidth="1"/>
    <col min="11502" max="11502" width="12.28515625" style="19" bestFit="1" customWidth="1"/>
    <col min="11503" max="11504" width="14.7109375" style="19" bestFit="1" customWidth="1"/>
    <col min="11505" max="11505" width="11.85546875" style="19" bestFit="1" customWidth="1"/>
    <col min="11506" max="11506" width="13.42578125" style="19" bestFit="1" customWidth="1"/>
    <col min="11507" max="11507" width="14.5703125" style="19" customWidth="1"/>
    <col min="11508" max="11508" width="14.42578125" style="19" bestFit="1" customWidth="1"/>
    <col min="11509" max="11509" width="17.42578125" style="19" bestFit="1" customWidth="1"/>
    <col min="11510" max="11510" width="14.42578125" style="19" bestFit="1" customWidth="1"/>
    <col min="11511" max="11518" width="15.5703125" style="19" customWidth="1"/>
    <col min="11519" max="11520" width="18" style="19" customWidth="1"/>
    <col min="11521" max="11521" width="16.7109375" style="19" customWidth="1"/>
    <col min="11522" max="11532" width="18" style="19" customWidth="1"/>
    <col min="11533" max="11535" width="15.5703125" style="19" customWidth="1"/>
    <col min="11536" max="11737" width="11.28515625" style="19"/>
    <col min="11738" max="11738" width="0" style="19" hidden="1" customWidth="1"/>
    <col min="11739" max="11739" width="4.7109375" style="19" customWidth="1"/>
    <col min="11740" max="11740" width="31.5703125" style="19" customWidth="1"/>
    <col min="11741" max="11741" width="15.7109375" style="19" customWidth="1"/>
    <col min="11742" max="11742" width="15.5703125" style="19" customWidth="1"/>
    <col min="11743" max="11743" width="15.28515625" style="19" customWidth="1"/>
    <col min="11744" max="11744" width="13.85546875" style="19" customWidth="1"/>
    <col min="11745" max="11745" width="5.85546875" style="19" customWidth="1"/>
    <col min="11746" max="11746" width="13.42578125" style="19" customWidth="1"/>
    <col min="11747" max="11747" width="11.85546875" style="19" bestFit="1" customWidth="1"/>
    <col min="11748" max="11748" width="13.7109375" style="19" customWidth="1"/>
    <col min="11749" max="11749" width="11.85546875" style="19" bestFit="1" customWidth="1"/>
    <col min="11750" max="11750" width="14.28515625" style="19" customWidth="1"/>
    <col min="11751" max="11751" width="16.7109375" style="19" customWidth="1"/>
    <col min="11752" max="11752" width="17" style="19" customWidth="1"/>
    <col min="11753" max="11757" width="18" style="19" customWidth="1"/>
    <col min="11758" max="11758" width="12.28515625" style="19" bestFit="1" customWidth="1"/>
    <col min="11759" max="11760" width="14.7109375" style="19" bestFit="1" customWidth="1"/>
    <col min="11761" max="11761" width="11.85546875" style="19" bestFit="1" customWidth="1"/>
    <col min="11762" max="11762" width="13.42578125" style="19" bestFit="1" customWidth="1"/>
    <col min="11763" max="11763" width="14.5703125" style="19" customWidth="1"/>
    <col min="11764" max="11764" width="14.42578125" style="19" bestFit="1" customWidth="1"/>
    <col min="11765" max="11765" width="17.42578125" style="19" bestFit="1" customWidth="1"/>
    <col min="11766" max="11766" width="14.42578125" style="19" bestFit="1" customWidth="1"/>
    <col min="11767" max="11774" width="15.5703125" style="19" customWidth="1"/>
    <col min="11775" max="11776" width="18" style="19" customWidth="1"/>
    <col min="11777" max="11777" width="16.7109375" style="19" customWidth="1"/>
    <col min="11778" max="11788" width="18" style="19" customWidth="1"/>
    <col min="11789" max="11791" width="15.5703125" style="19" customWidth="1"/>
    <col min="11792" max="11993" width="11.28515625" style="19"/>
    <col min="11994" max="11994" width="0" style="19" hidden="1" customWidth="1"/>
    <col min="11995" max="11995" width="4.7109375" style="19" customWidth="1"/>
    <col min="11996" max="11996" width="31.5703125" style="19" customWidth="1"/>
    <col min="11997" max="11997" width="15.7109375" style="19" customWidth="1"/>
    <col min="11998" max="11998" width="15.5703125" style="19" customWidth="1"/>
    <col min="11999" max="11999" width="15.28515625" style="19" customWidth="1"/>
    <col min="12000" max="12000" width="13.85546875" style="19" customWidth="1"/>
    <col min="12001" max="12001" width="5.85546875" style="19" customWidth="1"/>
    <col min="12002" max="12002" width="13.42578125" style="19" customWidth="1"/>
    <col min="12003" max="12003" width="11.85546875" style="19" bestFit="1" customWidth="1"/>
    <col min="12004" max="12004" width="13.7109375" style="19" customWidth="1"/>
    <col min="12005" max="12005" width="11.85546875" style="19" bestFit="1" customWidth="1"/>
    <col min="12006" max="12006" width="14.28515625" style="19" customWidth="1"/>
    <col min="12007" max="12007" width="16.7109375" style="19" customWidth="1"/>
    <col min="12008" max="12008" width="17" style="19" customWidth="1"/>
    <col min="12009" max="12013" width="18" style="19" customWidth="1"/>
    <col min="12014" max="12014" width="12.28515625" style="19" bestFit="1" customWidth="1"/>
    <col min="12015" max="12016" width="14.7109375" style="19" bestFit="1" customWidth="1"/>
    <col min="12017" max="12017" width="11.85546875" style="19" bestFit="1" customWidth="1"/>
    <col min="12018" max="12018" width="13.42578125" style="19" bestFit="1" customWidth="1"/>
    <col min="12019" max="12019" width="14.5703125" style="19" customWidth="1"/>
    <col min="12020" max="12020" width="14.42578125" style="19" bestFit="1" customWidth="1"/>
    <col min="12021" max="12021" width="17.42578125" style="19" bestFit="1" customWidth="1"/>
    <col min="12022" max="12022" width="14.42578125" style="19" bestFit="1" customWidth="1"/>
    <col min="12023" max="12030" width="15.5703125" style="19" customWidth="1"/>
    <col min="12031" max="12032" width="18" style="19" customWidth="1"/>
    <col min="12033" max="12033" width="16.7109375" style="19" customWidth="1"/>
    <col min="12034" max="12044" width="18" style="19" customWidth="1"/>
    <col min="12045" max="12047" width="15.5703125" style="19" customWidth="1"/>
    <col min="12048" max="12249" width="11.28515625" style="19"/>
    <col min="12250" max="12250" width="0" style="19" hidden="1" customWidth="1"/>
    <col min="12251" max="12251" width="4.7109375" style="19" customWidth="1"/>
    <col min="12252" max="12252" width="31.5703125" style="19" customWidth="1"/>
    <col min="12253" max="12253" width="15.7109375" style="19" customWidth="1"/>
    <col min="12254" max="12254" width="15.5703125" style="19" customWidth="1"/>
    <col min="12255" max="12255" width="15.28515625" style="19" customWidth="1"/>
    <col min="12256" max="12256" width="13.85546875" style="19" customWidth="1"/>
    <col min="12257" max="12257" width="5.85546875" style="19" customWidth="1"/>
    <col min="12258" max="12258" width="13.42578125" style="19" customWidth="1"/>
    <col min="12259" max="12259" width="11.85546875" style="19" bestFit="1" customWidth="1"/>
    <col min="12260" max="12260" width="13.7109375" style="19" customWidth="1"/>
    <col min="12261" max="12261" width="11.85546875" style="19" bestFit="1" customWidth="1"/>
    <col min="12262" max="12262" width="14.28515625" style="19" customWidth="1"/>
    <col min="12263" max="12263" width="16.7109375" style="19" customWidth="1"/>
    <col min="12264" max="12264" width="17" style="19" customWidth="1"/>
    <col min="12265" max="12269" width="18" style="19" customWidth="1"/>
    <col min="12270" max="12270" width="12.28515625" style="19" bestFit="1" customWidth="1"/>
    <col min="12271" max="12272" width="14.7109375" style="19" bestFit="1" customWidth="1"/>
    <col min="12273" max="12273" width="11.85546875" style="19" bestFit="1" customWidth="1"/>
    <col min="12274" max="12274" width="13.42578125" style="19" bestFit="1" customWidth="1"/>
    <col min="12275" max="12275" width="14.5703125" style="19" customWidth="1"/>
    <col min="12276" max="12276" width="14.42578125" style="19" bestFit="1" customWidth="1"/>
    <col min="12277" max="12277" width="17.42578125" style="19" bestFit="1" customWidth="1"/>
    <col min="12278" max="12278" width="14.42578125" style="19" bestFit="1" customWidth="1"/>
    <col min="12279" max="12286" width="15.5703125" style="19" customWidth="1"/>
    <col min="12287" max="12288" width="18" style="19" customWidth="1"/>
    <col min="12289" max="12289" width="16.7109375" style="19" customWidth="1"/>
    <col min="12290" max="12300" width="18" style="19" customWidth="1"/>
    <col min="12301" max="12303" width="15.5703125" style="19" customWidth="1"/>
    <col min="12304" max="12505" width="11.28515625" style="19"/>
    <col min="12506" max="12506" width="0" style="19" hidden="1" customWidth="1"/>
    <col min="12507" max="12507" width="4.7109375" style="19" customWidth="1"/>
    <col min="12508" max="12508" width="31.5703125" style="19" customWidth="1"/>
    <col min="12509" max="12509" width="15.7109375" style="19" customWidth="1"/>
    <col min="12510" max="12510" width="15.5703125" style="19" customWidth="1"/>
    <col min="12511" max="12511" width="15.28515625" style="19" customWidth="1"/>
    <col min="12512" max="12512" width="13.85546875" style="19" customWidth="1"/>
    <col min="12513" max="12513" width="5.85546875" style="19" customWidth="1"/>
    <col min="12514" max="12514" width="13.42578125" style="19" customWidth="1"/>
    <col min="12515" max="12515" width="11.85546875" style="19" bestFit="1" customWidth="1"/>
    <col min="12516" max="12516" width="13.7109375" style="19" customWidth="1"/>
    <col min="12517" max="12517" width="11.85546875" style="19" bestFit="1" customWidth="1"/>
    <col min="12518" max="12518" width="14.28515625" style="19" customWidth="1"/>
    <col min="12519" max="12519" width="16.7109375" style="19" customWidth="1"/>
    <col min="12520" max="12520" width="17" style="19" customWidth="1"/>
    <col min="12521" max="12525" width="18" style="19" customWidth="1"/>
    <col min="12526" max="12526" width="12.28515625" style="19" bestFit="1" customWidth="1"/>
    <col min="12527" max="12528" width="14.7109375" style="19" bestFit="1" customWidth="1"/>
    <col min="12529" max="12529" width="11.85546875" style="19" bestFit="1" customWidth="1"/>
    <col min="12530" max="12530" width="13.42578125" style="19" bestFit="1" customWidth="1"/>
    <col min="12531" max="12531" width="14.5703125" style="19" customWidth="1"/>
    <col min="12532" max="12532" width="14.42578125" style="19" bestFit="1" customWidth="1"/>
    <col min="12533" max="12533" width="17.42578125" style="19" bestFit="1" customWidth="1"/>
    <col min="12534" max="12534" width="14.42578125" style="19" bestFit="1" customWidth="1"/>
    <col min="12535" max="12542" width="15.5703125" style="19" customWidth="1"/>
    <col min="12543" max="12544" width="18" style="19" customWidth="1"/>
    <col min="12545" max="12545" width="16.7109375" style="19" customWidth="1"/>
    <col min="12546" max="12556" width="18" style="19" customWidth="1"/>
    <col min="12557" max="12559" width="15.5703125" style="19" customWidth="1"/>
    <col min="12560" max="12761" width="11.28515625" style="19"/>
    <col min="12762" max="12762" width="0" style="19" hidden="1" customWidth="1"/>
    <col min="12763" max="12763" width="4.7109375" style="19" customWidth="1"/>
    <col min="12764" max="12764" width="31.5703125" style="19" customWidth="1"/>
    <col min="12765" max="12765" width="15.7109375" style="19" customWidth="1"/>
    <col min="12766" max="12766" width="15.5703125" style="19" customWidth="1"/>
    <col min="12767" max="12767" width="15.28515625" style="19" customWidth="1"/>
    <col min="12768" max="12768" width="13.85546875" style="19" customWidth="1"/>
    <col min="12769" max="12769" width="5.85546875" style="19" customWidth="1"/>
    <col min="12770" max="12770" width="13.42578125" style="19" customWidth="1"/>
    <col min="12771" max="12771" width="11.85546875" style="19" bestFit="1" customWidth="1"/>
    <col min="12772" max="12772" width="13.7109375" style="19" customWidth="1"/>
    <col min="12773" max="12773" width="11.85546875" style="19" bestFit="1" customWidth="1"/>
    <col min="12774" max="12774" width="14.28515625" style="19" customWidth="1"/>
    <col min="12775" max="12775" width="16.7109375" style="19" customWidth="1"/>
    <col min="12776" max="12776" width="17" style="19" customWidth="1"/>
    <col min="12777" max="12781" width="18" style="19" customWidth="1"/>
    <col min="12782" max="12782" width="12.28515625" style="19" bestFit="1" customWidth="1"/>
    <col min="12783" max="12784" width="14.7109375" style="19" bestFit="1" customWidth="1"/>
    <col min="12785" max="12785" width="11.85546875" style="19" bestFit="1" customWidth="1"/>
    <col min="12786" max="12786" width="13.42578125" style="19" bestFit="1" customWidth="1"/>
    <col min="12787" max="12787" width="14.5703125" style="19" customWidth="1"/>
    <col min="12788" max="12788" width="14.42578125" style="19" bestFit="1" customWidth="1"/>
    <col min="12789" max="12789" width="17.42578125" style="19" bestFit="1" customWidth="1"/>
    <col min="12790" max="12790" width="14.42578125" style="19" bestFit="1" customWidth="1"/>
    <col min="12791" max="12798" width="15.5703125" style="19" customWidth="1"/>
    <col min="12799" max="12800" width="18" style="19" customWidth="1"/>
    <col min="12801" max="12801" width="16.7109375" style="19" customWidth="1"/>
    <col min="12802" max="12812" width="18" style="19" customWidth="1"/>
    <col min="12813" max="12815" width="15.5703125" style="19" customWidth="1"/>
    <col min="12816" max="13017" width="11.28515625" style="19"/>
    <col min="13018" max="13018" width="0" style="19" hidden="1" customWidth="1"/>
    <col min="13019" max="13019" width="4.7109375" style="19" customWidth="1"/>
    <col min="13020" max="13020" width="31.5703125" style="19" customWidth="1"/>
    <col min="13021" max="13021" width="15.7109375" style="19" customWidth="1"/>
    <col min="13022" max="13022" width="15.5703125" style="19" customWidth="1"/>
    <col min="13023" max="13023" width="15.28515625" style="19" customWidth="1"/>
    <col min="13024" max="13024" width="13.85546875" style="19" customWidth="1"/>
    <col min="13025" max="13025" width="5.85546875" style="19" customWidth="1"/>
    <col min="13026" max="13026" width="13.42578125" style="19" customWidth="1"/>
    <col min="13027" max="13027" width="11.85546875" style="19" bestFit="1" customWidth="1"/>
    <col min="13028" max="13028" width="13.7109375" style="19" customWidth="1"/>
    <col min="13029" max="13029" width="11.85546875" style="19" bestFit="1" customWidth="1"/>
    <col min="13030" max="13030" width="14.28515625" style="19" customWidth="1"/>
    <col min="13031" max="13031" width="16.7109375" style="19" customWidth="1"/>
    <col min="13032" max="13032" width="17" style="19" customWidth="1"/>
    <col min="13033" max="13037" width="18" style="19" customWidth="1"/>
    <col min="13038" max="13038" width="12.28515625" style="19" bestFit="1" customWidth="1"/>
    <col min="13039" max="13040" width="14.7109375" style="19" bestFit="1" customWidth="1"/>
    <col min="13041" max="13041" width="11.85546875" style="19" bestFit="1" customWidth="1"/>
    <col min="13042" max="13042" width="13.42578125" style="19" bestFit="1" customWidth="1"/>
    <col min="13043" max="13043" width="14.5703125" style="19" customWidth="1"/>
    <col min="13044" max="13044" width="14.42578125" style="19" bestFit="1" customWidth="1"/>
    <col min="13045" max="13045" width="17.42578125" style="19" bestFit="1" customWidth="1"/>
    <col min="13046" max="13046" width="14.42578125" style="19" bestFit="1" customWidth="1"/>
    <col min="13047" max="13054" width="15.5703125" style="19" customWidth="1"/>
    <col min="13055" max="13056" width="18" style="19" customWidth="1"/>
    <col min="13057" max="13057" width="16.7109375" style="19" customWidth="1"/>
    <col min="13058" max="13068" width="18" style="19" customWidth="1"/>
    <col min="13069" max="13071" width="15.5703125" style="19" customWidth="1"/>
    <col min="13072" max="13273" width="11.28515625" style="19"/>
    <col min="13274" max="13274" width="0" style="19" hidden="1" customWidth="1"/>
    <col min="13275" max="13275" width="4.7109375" style="19" customWidth="1"/>
    <col min="13276" max="13276" width="31.5703125" style="19" customWidth="1"/>
    <col min="13277" max="13277" width="15.7109375" style="19" customWidth="1"/>
    <col min="13278" max="13278" width="15.5703125" style="19" customWidth="1"/>
    <col min="13279" max="13279" width="15.28515625" style="19" customWidth="1"/>
    <col min="13280" max="13280" width="13.85546875" style="19" customWidth="1"/>
    <col min="13281" max="13281" width="5.85546875" style="19" customWidth="1"/>
    <col min="13282" max="13282" width="13.42578125" style="19" customWidth="1"/>
    <col min="13283" max="13283" width="11.85546875" style="19" bestFit="1" customWidth="1"/>
    <col min="13284" max="13284" width="13.7109375" style="19" customWidth="1"/>
    <col min="13285" max="13285" width="11.85546875" style="19" bestFit="1" customWidth="1"/>
    <col min="13286" max="13286" width="14.28515625" style="19" customWidth="1"/>
    <col min="13287" max="13287" width="16.7109375" style="19" customWidth="1"/>
    <col min="13288" max="13288" width="17" style="19" customWidth="1"/>
    <col min="13289" max="13293" width="18" style="19" customWidth="1"/>
    <col min="13294" max="13294" width="12.28515625" style="19" bestFit="1" customWidth="1"/>
    <col min="13295" max="13296" width="14.7109375" style="19" bestFit="1" customWidth="1"/>
    <col min="13297" max="13297" width="11.85546875" style="19" bestFit="1" customWidth="1"/>
    <col min="13298" max="13298" width="13.42578125" style="19" bestFit="1" customWidth="1"/>
    <col min="13299" max="13299" width="14.5703125" style="19" customWidth="1"/>
    <col min="13300" max="13300" width="14.42578125" style="19" bestFit="1" customWidth="1"/>
    <col min="13301" max="13301" width="17.42578125" style="19" bestFit="1" customWidth="1"/>
    <col min="13302" max="13302" width="14.42578125" style="19" bestFit="1" customWidth="1"/>
    <col min="13303" max="13310" width="15.5703125" style="19" customWidth="1"/>
    <col min="13311" max="13312" width="18" style="19" customWidth="1"/>
    <col min="13313" max="13313" width="16.7109375" style="19" customWidth="1"/>
    <col min="13314" max="13324" width="18" style="19" customWidth="1"/>
    <col min="13325" max="13327" width="15.5703125" style="19" customWidth="1"/>
    <col min="13328" max="13529" width="11.28515625" style="19"/>
    <col min="13530" max="13530" width="0" style="19" hidden="1" customWidth="1"/>
    <col min="13531" max="13531" width="4.7109375" style="19" customWidth="1"/>
    <col min="13532" max="13532" width="31.5703125" style="19" customWidth="1"/>
    <col min="13533" max="13533" width="15.7109375" style="19" customWidth="1"/>
    <col min="13534" max="13534" width="15.5703125" style="19" customWidth="1"/>
    <col min="13535" max="13535" width="15.28515625" style="19" customWidth="1"/>
    <col min="13536" max="13536" width="13.85546875" style="19" customWidth="1"/>
    <col min="13537" max="13537" width="5.85546875" style="19" customWidth="1"/>
    <col min="13538" max="13538" width="13.42578125" style="19" customWidth="1"/>
    <col min="13539" max="13539" width="11.85546875" style="19" bestFit="1" customWidth="1"/>
    <col min="13540" max="13540" width="13.7109375" style="19" customWidth="1"/>
    <col min="13541" max="13541" width="11.85546875" style="19" bestFit="1" customWidth="1"/>
    <col min="13542" max="13542" width="14.28515625" style="19" customWidth="1"/>
    <col min="13543" max="13543" width="16.7109375" style="19" customWidth="1"/>
    <col min="13544" max="13544" width="17" style="19" customWidth="1"/>
    <col min="13545" max="13549" width="18" style="19" customWidth="1"/>
    <col min="13550" max="13550" width="12.28515625" style="19" bestFit="1" customWidth="1"/>
    <col min="13551" max="13552" width="14.7109375" style="19" bestFit="1" customWidth="1"/>
    <col min="13553" max="13553" width="11.85546875" style="19" bestFit="1" customWidth="1"/>
    <col min="13554" max="13554" width="13.42578125" style="19" bestFit="1" customWidth="1"/>
    <col min="13555" max="13555" width="14.5703125" style="19" customWidth="1"/>
    <col min="13556" max="13556" width="14.42578125" style="19" bestFit="1" customWidth="1"/>
    <col min="13557" max="13557" width="17.42578125" style="19" bestFit="1" customWidth="1"/>
    <col min="13558" max="13558" width="14.42578125" style="19" bestFit="1" customWidth="1"/>
    <col min="13559" max="13566" width="15.5703125" style="19" customWidth="1"/>
    <col min="13567" max="13568" width="18" style="19" customWidth="1"/>
    <col min="13569" max="13569" width="16.7109375" style="19" customWidth="1"/>
    <col min="13570" max="13580" width="18" style="19" customWidth="1"/>
    <col min="13581" max="13583" width="15.5703125" style="19" customWidth="1"/>
    <col min="13584" max="13785" width="11.28515625" style="19"/>
    <col min="13786" max="13786" width="0" style="19" hidden="1" customWidth="1"/>
    <col min="13787" max="13787" width="4.7109375" style="19" customWidth="1"/>
    <col min="13788" max="13788" width="31.5703125" style="19" customWidth="1"/>
    <col min="13789" max="13789" width="15.7109375" style="19" customWidth="1"/>
    <col min="13790" max="13790" width="15.5703125" style="19" customWidth="1"/>
    <col min="13791" max="13791" width="15.28515625" style="19" customWidth="1"/>
    <col min="13792" max="13792" width="13.85546875" style="19" customWidth="1"/>
    <col min="13793" max="13793" width="5.85546875" style="19" customWidth="1"/>
    <col min="13794" max="13794" width="13.42578125" style="19" customWidth="1"/>
    <col min="13795" max="13795" width="11.85546875" style="19" bestFit="1" customWidth="1"/>
    <col min="13796" max="13796" width="13.7109375" style="19" customWidth="1"/>
    <col min="13797" max="13797" width="11.85546875" style="19" bestFit="1" customWidth="1"/>
    <col min="13798" max="13798" width="14.28515625" style="19" customWidth="1"/>
    <col min="13799" max="13799" width="16.7109375" style="19" customWidth="1"/>
    <col min="13800" max="13800" width="17" style="19" customWidth="1"/>
    <col min="13801" max="13805" width="18" style="19" customWidth="1"/>
    <col min="13806" max="13806" width="12.28515625" style="19" bestFit="1" customWidth="1"/>
    <col min="13807" max="13808" width="14.7109375" style="19" bestFit="1" customWidth="1"/>
    <col min="13809" max="13809" width="11.85546875" style="19" bestFit="1" customWidth="1"/>
    <col min="13810" max="13810" width="13.42578125" style="19" bestFit="1" customWidth="1"/>
    <col min="13811" max="13811" width="14.5703125" style="19" customWidth="1"/>
    <col min="13812" max="13812" width="14.42578125" style="19" bestFit="1" customWidth="1"/>
    <col min="13813" max="13813" width="17.42578125" style="19" bestFit="1" customWidth="1"/>
    <col min="13814" max="13814" width="14.42578125" style="19" bestFit="1" customWidth="1"/>
    <col min="13815" max="13822" width="15.5703125" style="19" customWidth="1"/>
    <col min="13823" max="13824" width="18" style="19" customWidth="1"/>
    <col min="13825" max="13825" width="16.7109375" style="19" customWidth="1"/>
    <col min="13826" max="13836" width="18" style="19" customWidth="1"/>
    <col min="13837" max="13839" width="15.5703125" style="19" customWidth="1"/>
    <col min="13840" max="14041" width="11.28515625" style="19"/>
    <col min="14042" max="14042" width="0" style="19" hidden="1" customWidth="1"/>
    <col min="14043" max="14043" width="4.7109375" style="19" customWidth="1"/>
    <col min="14044" max="14044" width="31.5703125" style="19" customWidth="1"/>
    <col min="14045" max="14045" width="15.7109375" style="19" customWidth="1"/>
    <col min="14046" max="14046" width="15.5703125" style="19" customWidth="1"/>
    <col min="14047" max="14047" width="15.28515625" style="19" customWidth="1"/>
    <col min="14048" max="14048" width="13.85546875" style="19" customWidth="1"/>
    <col min="14049" max="14049" width="5.85546875" style="19" customWidth="1"/>
    <col min="14050" max="14050" width="13.42578125" style="19" customWidth="1"/>
    <col min="14051" max="14051" width="11.85546875" style="19" bestFit="1" customWidth="1"/>
    <col min="14052" max="14052" width="13.7109375" style="19" customWidth="1"/>
    <col min="14053" max="14053" width="11.85546875" style="19" bestFit="1" customWidth="1"/>
    <col min="14054" max="14054" width="14.28515625" style="19" customWidth="1"/>
    <col min="14055" max="14055" width="16.7109375" style="19" customWidth="1"/>
    <col min="14056" max="14056" width="17" style="19" customWidth="1"/>
    <col min="14057" max="14061" width="18" style="19" customWidth="1"/>
    <col min="14062" max="14062" width="12.28515625" style="19" bestFit="1" customWidth="1"/>
    <col min="14063" max="14064" width="14.7109375" style="19" bestFit="1" customWidth="1"/>
    <col min="14065" max="14065" width="11.85546875" style="19" bestFit="1" customWidth="1"/>
    <col min="14066" max="14066" width="13.42578125" style="19" bestFit="1" customWidth="1"/>
    <col min="14067" max="14067" width="14.5703125" style="19" customWidth="1"/>
    <col min="14068" max="14068" width="14.42578125" style="19" bestFit="1" customWidth="1"/>
    <col min="14069" max="14069" width="17.42578125" style="19" bestFit="1" customWidth="1"/>
    <col min="14070" max="14070" width="14.42578125" style="19" bestFit="1" customWidth="1"/>
    <col min="14071" max="14078" width="15.5703125" style="19" customWidth="1"/>
    <col min="14079" max="14080" width="18" style="19" customWidth="1"/>
    <col min="14081" max="14081" width="16.7109375" style="19" customWidth="1"/>
    <col min="14082" max="14092" width="18" style="19" customWidth="1"/>
    <col min="14093" max="14095" width="15.5703125" style="19" customWidth="1"/>
    <col min="14096" max="14297" width="11.28515625" style="19"/>
    <col min="14298" max="14298" width="0" style="19" hidden="1" customWidth="1"/>
    <col min="14299" max="14299" width="4.7109375" style="19" customWidth="1"/>
    <col min="14300" max="14300" width="31.5703125" style="19" customWidth="1"/>
    <col min="14301" max="14301" width="15.7109375" style="19" customWidth="1"/>
    <col min="14302" max="14302" width="15.5703125" style="19" customWidth="1"/>
    <col min="14303" max="14303" width="15.28515625" style="19" customWidth="1"/>
    <col min="14304" max="14304" width="13.85546875" style="19" customWidth="1"/>
    <col min="14305" max="14305" width="5.85546875" style="19" customWidth="1"/>
    <col min="14306" max="14306" width="13.42578125" style="19" customWidth="1"/>
    <col min="14307" max="14307" width="11.85546875" style="19" bestFit="1" customWidth="1"/>
    <col min="14308" max="14308" width="13.7109375" style="19" customWidth="1"/>
    <col min="14309" max="14309" width="11.85546875" style="19" bestFit="1" customWidth="1"/>
    <col min="14310" max="14310" width="14.28515625" style="19" customWidth="1"/>
    <col min="14311" max="14311" width="16.7109375" style="19" customWidth="1"/>
    <col min="14312" max="14312" width="17" style="19" customWidth="1"/>
    <col min="14313" max="14317" width="18" style="19" customWidth="1"/>
    <col min="14318" max="14318" width="12.28515625" style="19" bestFit="1" customWidth="1"/>
    <col min="14319" max="14320" width="14.7109375" style="19" bestFit="1" customWidth="1"/>
    <col min="14321" max="14321" width="11.85546875" style="19" bestFit="1" customWidth="1"/>
    <col min="14322" max="14322" width="13.42578125" style="19" bestFit="1" customWidth="1"/>
    <col min="14323" max="14323" width="14.5703125" style="19" customWidth="1"/>
    <col min="14324" max="14324" width="14.42578125" style="19" bestFit="1" customWidth="1"/>
    <col min="14325" max="14325" width="17.42578125" style="19" bestFit="1" customWidth="1"/>
    <col min="14326" max="14326" width="14.42578125" style="19" bestFit="1" customWidth="1"/>
    <col min="14327" max="14334" width="15.5703125" style="19" customWidth="1"/>
    <col min="14335" max="14336" width="18" style="19" customWidth="1"/>
    <col min="14337" max="14337" width="16.7109375" style="19" customWidth="1"/>
    <col min="14338" max="14348" width="18" style="19" customWidth="1"/>
    <col min="14349" max="14351" width="15.5703125" style="19" customWidth="1"/>
    <col min="14352" max="14553" width="11.28515625" style="19"/>
    <col min="14554" max="14554" width="0" style="19" hidden="1" customWidth="1"/>
    <col min="14555" max="14555" width="4.7109375" style="19" customWidth="1"/>
    <col min="14556" max="14556" width="31.5703125" style="19" customWidth="1"/>
    <col min="14557" max="14557" width="15.7109375" style="19" customWidth="1"/>
    <col min="14558" max="14558" width="15.5703125" style="19" customWidth="1"/>
    <col min="14559" max="14559" width="15.28515625" style="19" customWidth="1"/>
    <col min="14560" max="14560" width="13.85546875" style="19" customWidth="1"/>
    <col min="14561" max="14561" width="5.85546875" style="19" customWidth="1"/>
    <col min="14562" max="14562" width="13.42578125" style="19" customWidth="1"/>
    <col min="14563" max="14563" width="11.85546875" style="19" bestFit="1" customWidth="1"/>
    <col min="14564" max="14564" width="13.7109375" style="19" customWidth="1"/>
    <col min="14565" max="14565" width="11.85546875" style="19" bestFit="1" customWidth="1"/>
    <col min="14566" max="14566" width="14.28515625" style="19" customWidth="1"/>
    <col min="14567" max="14567" width="16.7109375" style="19" customWidth="1"/>
    <col min="14568" max="14568" width="17" style="19" customWidth="1"/>
    <col min="14569" max="14573" width="18" style="19" customWidth="1"/>
    <col min="14574" max="14574" width="12.28515625" style="19" bestFit="1" customWidth="1"/>
    <col min="14575" max="14576" width="14.7109375" style="19" bestFit="1" customWidth="1"/>
    <col min="14577" max="14577" width="11.85546875" style="19" bestFit="1" customWidth="1"/>
    <col min="14578" max="14578" width="13.42578125" style="19" bestFit="1" customWidth="1"/>
    <col min="14579" max="14579" width="14.5703125" style="19" customWidth="1"/>
    <col min="14580" max="14580" width="14.42578125" style="19" bestFit="1" customWidth="1"/>
    <col min="14581" max="14581" width="17.42578125" style="19" bestFit="1" customWidth="1"/>
    <col min="14582" max="14582" width="14.42578125" style="19" bestFit="1" customWidth="1"/>
    <col min="14583" max="14590" width="15.5703125" style="19" customWidth="1"/>
    <col min="14591" max="14592" width="18" style="19" customWidth="1"/>
    <col min="14593" max="14593" width="16.7109375" style="19" customWidth="1"/>
    <col min="14594" max="14604" width="18" style="19" customWidth="1"/>
    <col min="14605" max="14607" width="15.5703125" style="19" customWidth="1"/>
    <col min="14608" max="14809" width="11.28515625" style="19"/>
    <col min="14810" max="14810" width="0" style="19" hidden="1" customWidth="1"/>
    <col min="14811" max="14811" width="4.7109375" style="19" customWidth="1"/>
    <col min="14812" max="14812" width="31.5703125" style="19" customWidth="1"/>
    <col min="14813" max="14813" width="15.7109375" style="19" customWidth="1"/>
    <col min="14814" max="14814" width="15.5703125" style="19" customWidth="1"/>
    <col min="14815" max="14815" width="15.28515625" style="19" customWidth="1"/>
    <col min="14816" max="14816" width="13.85546875" style="19" customWidth="1"/>
    <col min="14817" max="14817" width="5.85546875" style="19" customWidth="1"/>
    <col min="14818" max="14818" width="13.42578125" style="19" customWidth="1"/>
    <col min="14819" max="14819" width="11.85546875" style="19" bestFit="1" customWidth="1"/>
    <col min="14820" max="14820" width="13.7109375" style="19" customWidth="1"/>
    <col min="14821" max="14821" width="11.85546875" style="19" bestFit="1" customWidth="1"/>
    <col min="14822" max="14822" width="14.28515625" style="19" customWidth="1"/>
    <col min="14823" max="14823" width="16.7109375" style="19" customWidth="1"/>
    <col min="14824" max="14824" width="17" style="19" customWidth="1"/>
    <col min="14825" max="14829" width="18" style="19" customWidth="1"/>
    <col min="14830" max="14830" width="12.28515625" style="19" bestFit="1" customWidth="1"/>
    <col min="14831" max="14832" width="14.7109375" style="19" bestFit="1" customWidth="1"/>
    <col min="14833" max="14833" width="11.85546875" style="19" bestFit="1" customWidth="1"/>
    <col min="14834" max="14834" width="13.42578125" style="19" bestFit="1" customWidth="1"/>
    <col min="14835" max="14835" width="14.5703125" style="19" customWidth="1"/>
    <col min="14836" max="14836" width="14.42578125" style="19" bestFit="1" customWidth="1"/>
    <col min="14837" max="14837" width="17.42578125" style="19" bestFit="1" customWidth="1"/>
    <col min="14838" max="14838" width="14.42578125" style="19" bestFit="1" customWidth="1"/>
    <col min="14839" max="14846" width="15.5703125" style="19" customWidth="1"/>
    <col min="14847" max="14848" width="18" style="19" customWidth="1"/>
    <col min="14849" max="14849" width="16.7109375" style="19" customWidth="1"/>
    <col min="14850" max="14860" width="18" style="19" customWidth="1"/>
    <col min="14861" max="14863" width="15.5703125" style="19" customWidth="1"/>
    <col min="14864" max="15065" width="11.28515625" style="19"/>
    <col min="15066" max="15066" width="0" style="19" hidden="1" customWidth="1"/>
    <col min="15067" max="15067" width="4.7109375" style="19" customWidth="1"/>
    <col min="15068" max="15068" width="31.5703125" style="19" customWidth="1"/>
    <col min="15069" max="15069" width="15.7109375" style="19" customWidth="1"/>
    <col min="15070" max="15070" width="15.5703125" style="19" customWidth="1"/>
    <col min="15071" max="15071" width="15.28515625" style="19" customWidth="1"/>
    <col min="15072" max="15072" width="13.85546875" style="19" customWidth="1"/>
    <col min="15073" max="15073" width="5.85546875" style="19" customWidth="1"/>
    <col min="15074" max="15074" width="13.42578125" style="19" customWidth="1"/>
    <col min="15075" max="15075" width="11.85546875" style="19" bestFit="1" customWidth="1"/>
    <col min="15076" max="15076" width="13.7109375" style="19" customWidth="1"/>
    <col min="15077" max="15077" width="11.85546875" style="19" bestFit="1" customWidth="1"/>
    <col min="15078" max="15078" width="14.28515625" style="19" customWidth="1"/>
    <col min="15079" max="15079" width="16.7109375" style="19" customWidth="1"/>
    <col min="15080" max="15080" width="17" style="19" customWidth="1"/>
    <col min="15081" max="15085" width="18" style="19" customWidth="1"/>
    <col min="15086" max="15086" width="12.28515625" style="19" bestFit="1" customWidth="1"/>
    <col min="15087" max="15088" width="14.7109375" style="19" bestFit="1" customWidth="1"/>
    <col min="15089" max="15089" width="11.85546875" style="19" bestFit="1" customWidth="1"/>
    <col min="15090" max="15090" width="13.42578125" style="19" bestFit="1" customWidth="1"/>
    <col min="15091" max="15091" width="14.5703125" style="19" customWidth="1"/>
    <col min="15092" max="15092" width="14.42578125" style="19" bestFit="1" customWidth="1"/>
    <col min="15093" max="15093" width="17.42578125" style="19" bestFit="1" customWidth="1"/>
    <col min="15094" max="15094" width="14.42578125" style="19" bestFit="1" customWidth="1"/>
    <col min="15095" max="15102" width="15.5703125" style="19" customWidth="1"/>
    <col min="15103" max="15104" width="18" style="19" customWidth="1"/>
    <col min="15105" max="15105" width="16.7109375" style="19" customWidth="1"/>
    <col min="15106" max="15116" width="18" style="19" customWidth="1"/>
    <col min="15117" max="15119" width="15.5703125" style="19" customWidth="1"/>
    <col min="15120" max="15321" width="11.28515625" style="19"/>
    <col min="15322" max="15322" width="0" style="19" hidden="1" customWidth="1"/>
    <col min="15323" max="15323" width="4.7109375" style="19" customWidth="1"/>
    <col min="15324" max="15324" width="31.5703125" style="19" customWidth="1"/>
    <col min="15325" max="15325" width="15.7109375" style="19" customWidth="1"/>
    <col min="15326" max="15326" width="15.5703125" style="19" customWidth="1"/>
    <col min="15327" max="15327" width="15.28515625" style="19" customWidth="1"/>
    <col min="15328" max="15328" width="13.85546875" style="19" customWidth="1"/>
    <col min="15329" max="15329" width="5.85546875" style="19" customWidth="1"/>
    <col min="15330" max="15330" width="13.42578125" style="19" customWidth="1"/>
    <col min="15331" max="15331" width="11.85546875" style="19" bestFit="1" customWidth="1"/>
    <col min="15332" max="15332" width="13.7109375" style="19" customWidth="1"/>
    <col min="15333" max="15333" width="11.85546875" style="19" bestFit="1" customWidth="1"/>
    <col min="15334" max="15334" width="14.28515625" style="19" customWidth="1"/>
    <col min="15335" max="15335" width="16.7109375" style="19" customWidth="1"/>
    <col min="15336" max="15336" width="17" style="19" customWidth="1"/>
    <col min="15337" max="15341" width="18" style="19" customWidth="1"/>
    <col min="15342" max="15342" width="12.28515625" style="19" bestFit="1" customWidth="1"/>
    <col min="15343" max="15344" width="14.7109375" style="19" bestFit="1" customWidth="1"/>
    <col min="15345" max="15345" width="11.85546875" style="19" bestFit="1" customWidth="1"/>
    <col min="15346" max="15346" width="13.42578125" style="19" bestFit="1" customWidth="1"/>
    <col min="15347" max="15347" width="14.5703125" style="19" customWidth="1"/>
    <col min="15348" max="15348" width="14.42578125" style="19" bestFit="1" customWidth="1"/>
    <col min="15349" max="15349" width="17.42578125" style="19" bestFit="1" customWidth="1"/>
    <col min="15350" max="15350" width="14.42578125" style="19" bestFit="1" customWidth="1"/>
    <col min="15351" max="15358" width="15.5703125" style="19" customWidth="1"/>
    <col min="15359" max="15360" width="18" style="19" customWidth="1"/>
    <col min="15361" max="15361" width="16.7109375" style="19" customWidth="1"/>
    <col min="15362" max="15372" width="18" style="19" customWidth="1"/>
    <col min="15373" max="15375" width="15.5703125" style="19" customWidth="1"/>
    <col min="15376" max="15577" width="11.28515625" style="19"/>
    <col min="15578" max="15578" width="0" style="19" hidden="1" customWidth="1"/>
    <col min="15579" max="15579" width="4.7109375" style="19" customWidth="1"/>
    <col min="15580" max="15580" width="31.5703125" style="19" customWidth="1"/>
    <col min="15581" max="15581" width="15.7109375" style="19" customWidth="1"/>
    <col min="15582" max="15582" width="15.5703125" style="19" customWidth="1"/>
    <col min="15583" max="15583" width="15.28515625" style="19" customWidth="1"/>
    <col min="15584" max="15584" width="13.85546875" style="19" customWidth="1"/>
    <col min="15585" max="15585" width="5.85546875" style="19" customWidth="1"/>
    <col min="15586" max="15586" width="13.42578125" style="19" customWidth="1"/>
    <col min="15587" max="15587" width="11.85546875" style="19" bestFit="1" customWidth="1"/>
    <col min="15588" max="15588" width="13.7109375" style="19" customWidth="1"/>
    <col min="15589" max="15589" width="11.85546875" style="19" bestFit="1" customWidth="1"/>
    <col min="15590" max="15590" width="14.28515625" style="19" customWidth="1"/>
    <col min="15591" max="15591" width="16.7109375" style="19" customWidth="1"/>
    <col min="15592" max="15592" width="17" style="19" customWidth="1"/>
    <col min="15593" max="15597" width="18" style="19" customWidth="1"/>
    <col min="15598" max="15598" width="12.28515625" style="19" bestFit="1" customWidth="1"/>
    <col min="15599" max="15600" width="14.7109375" style="19" bestFit="1" customWidth="1"/>
    <col min="15601" max="15601" width="11.85546875" style="19" bestFit="1" customWidth="1"/>
    <col min="15602" max="15602" width="13.42578125" style="19" bestFit="1" customWidth="1"/>
    <col min="15603" max="15603" width="14.5703125" style="19" customWidth="1"/>
    <col min="15604" max="15604" width="14.42578125" style="19" bestFit="1" customWidth="1"/>
    <col min="15605" max="15605" width="17.42578125" style="19" bestFit="1" customWidth="1"/>
    <col min="15606" max="15606" width="14.42578125" style="19" bestFit="1" customWidth="1"/>
    <col min="15607" max="15614" width="15.5703125" style="19" customWidth="1"/>
    <col min="15615" max="15616" width="18" style="19" customWidth="1"/>
    <col min="15617" max="15617" width="16.7109375" style="19" customWidth="1"/>
    <col min="15618" max="15628" width="18" style="19" customWidth="1"/>
    <col min="15629" max="15631" width="15.5703125" style="19" customWidth="1"/>
    <col min="15632" max="15833" width="11.28515625" style="19"/>
    <col min="15834" max="15834" width="0" style="19" hidden="1" customWidth="1"/>
    <col min="15835" max="15835" width="4.7109375" style="19" customWidth="1"/>
    <col min="15836" max="15836" width="31.5703125" style="19" customWidth="1"/>
    <col min="15837" max="15837" width="15.7109375" style="19" customWidth="1"/>
    <col min="15838" max="15838" width="15.5703125" style="19" customWidth="1"/>
    <col min="15839" max="15839" width="15.28515625" style="19" customWidth="1"/>
    <col min="15840" max="15840" width="13.85546875" style="19" customWidth="1"/>
    <col min="15841" max="15841" width="5.85546875" style="19" customWidth="1"/>
    <col min="15842" max="15842" width="13.42578125" style="19" customWidth="1"/>
    <col min="15843" max="15843" width="11.85546875" style="19" bestFit="1" customWidth="1"/>
    <col min="15844" max="15844" width="13.7109375" style="19" customWidth="1"/>
    <col min="15845" max="15845" width="11.85546875" style="19" bestFit="1" customWidth="1"/>
    <col min="15846" max="15846" width="14.28515625" style="19" customWidth="1"/>
    <col min="15847" max="15847" width="16.7109375" style="19" customWidth="1"/>
    <col min="15848" max="15848" width="17" style="19" customWidth="1"/>
    <col min="15849" max="15853" width="18" style="19" customWidth="1"/>
    <col min="15854" max="15854" width="12.28515625" style="19" bestFit="1" customWidth="1"/>
    <col min="15855" max="15856" width="14.7109375" style="19" bestFit="1" customWidth="1"/>
    <col min="15857" max="15857" width="11.85546875" style="19" bestFit="1" customWidth="1"/>
    <col min="15858" max="15858" width="13.42578125" style="19" bestFit="1" customWidth="1"/>
    <col min="15859" max="15859" width="14.5703125" style="19" customWidth="1"/>
    <col min="15860" max="15860" width="14.42578125" style="19" bestFit="1" customWidth="1"/>
    <col min="15861" max="15861" width="17.42578125" style="19" bestFit="1" customWidth="1"/>
    <col min="15862" max="15862" width="14.42578125" style="19" bestFit="1" customWidth="1"/>
    <col min="15863" max="15870" width="15.5703125" style="19" customWidth="1"/>
    <col min="15871" max="15872" width="18" style="19" customWidth="1"/>
    <col min="15873" max="15873" width="16.7109375" style="19" customWidth="1"/>
    <col min="15874" max="15884" width="18" style="19" customWidth="1"/>
    <col min="15885" max="15887" width="15.5703125" style="19" customWidth="1"/>
    <col min="15888" max="16089" width="11.28515625" style="19"/>
    <col min="16090" max="16090" width="0" style="19" hidden="1" customWidth="1"/>
    <col min="16091" max="16091" width="4.7109375" style="19" customWidth="1"/>
    <col min="16092" max="16092" width="31.5703125" style="19" customWidth="1"/>
    <col min="16093" max="16093" width="15.7109375" style="19" customWidth="1"/>
    <col min="16094" max="16094" width="15.5703125" style="19" customWidth="1"/>
    <col min="16095" max="16095" width="15.28515625" style="19" customWidth="1"/>
    <col min="16096" max="16096" width="13.85546875" style="19" customWidth="1"/>
    <col min="16097" max="16097" width="5.85546875" style="19" customWidth="1"/>
    <col min="16098" max="16098" width="13.42578125" style="19" customWidth="1"/>
    <col min="16099" max="16099" width="11.85546875" style="19" bestFit="1" customWidth="1"/>
    <col min="16100" max="16100" width="13.7109375" style="19" customWidth="1"/>
    <col min="16101" max="16101" width="11.85546875" style="19" bestFit="1" customWidth="1"/>
    <col min="16102" max="16102" width="14.28515625" style="19" customWidth="1"/>
    <col min="16103" max="16103" width="16.7109375" style="19" customWidth="1"/>
    <col min="16104" max="16104" width="17" style="19" customWidth="1"/>
    <col min="16105" max="16109" width="18" style="19" customWidth="1"/>
    <col min="16110" max="16110" width="12.28515625" style="19" bestFit="1" customWidth="1"/>
    <col min="16111" max="16112" width="14.7109375" style="19" bestFit="1" customWidth="1"/>
    <col min="16113" max="16113" width="11.85546875" style="19" bestFit="1" customWidth="1"/>
    <col min="16114" max="16114" width="13.42578125" style="19" bestFit="1" customWidth="1"/>
    <col min="16115" max="16115" width="14.5703125" style="19" customWidth="1"/>
    <col min="16116" max="16116" width="14.42578125" style="19" bestFit="1" customWidth="1"/>
    <col min="16117" max="16117" width="17.42578125" style="19" bestFit="1" customWidth="1"/>
    <col min="16118" max="16118" width="14.42578125" style="19" bestFit="1" customWidth="1"/>
    <col min="16119" max="16126" width="15.5703125" style="19" customWidth="1"/>
    <col min="16127" max="16128" width="18" style="19" customWidth="1"/>
    <col min="16129" max="16129" width="16.7109375" style="19" customWidth="1"/>
    <col min="16130" max="16140" width="18" style="19" customWidth="1"/>
    <col min="16141" max="16143" width="15.5703125" style="19" customWidth="1"/>
    <col min="16144" max="16384" width="11.28515625" style="19"/>
  </cols>
  <sheetData>
    <row r="1" spans="1:16" hidden="1" x14ac:dyDescent="0.2"/>
    <row r="2" spans="1:16" x14ac:dyDescent="0.2">
      <c r="B2" s="82" t="s">
        <v>165</v>
      </c>
      <c r="C2" s="82"/>
      <c r="D2" s="2"/>
      <c r="E2" s="2"/>
      <c r="F2" s="2"/>
    </row>
    <row r="3" spans="1:16" s="1" customFormat="1" x14ac:dyDescent="0.2">
      <c r="B3" s="102" t="s">
        <v>166</v>
      </c>
    </row>
    <row r="4" spans="1:16" s="1" customFormat="1" x14ac:dyDescent="0.2">
      <c r="B4" s="82" t="s">
        <v>167</v>
      </c>
      <c r="C4" s="82"/>
      <c r="D4" s="2"/>
    </row>
    <row r="5" spans="1:16" s="1" customFormat="1" ht="14.25" x14ac:dyDescent="0.2">
      <c r="B5" s="99" t="s">
        <v>164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s="1" customFormat="1" ht="14.25" x14ac:dyDescent="0.2">
      <c r="B6" s="99" t="s">
        <v>15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</row>
    <row r="7" spans="1:16" s="1" customFormat="1" ht="15" x14ac:dyDescent="0.25">
      <c r="B7" s="100" t="s">
        <v>163</v>
      </c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</row>
    <row r="8" spans="1:16" s="1" customFormat="1" x14ac:dyDescent="0.2">
      <c r="B8" s="102"/>
      <c r="E8" s="25"/>
      <c r="F8" s="25"/>
      <c r="G8" s="25"/>
      <c r="H8" s="25"/>
      <c r="I8" s="25"/>
      <c r="P8" s="44" t="s">
        <v>63</v>
      </c>
    </row>
    <row r="9" spans="1:16" ht="14.45" customHeight="1" x14ac:dyDescent="0.2">
      <c r="B9" s="105" t="s">
        <v>10</v>
      </c>
      <c r="C9" s="105" t="s">
        <v>16</v>
      </c>
      <c r="D9" s="104" t="s">
        <v>39</v>
      </c>
      <c r="E9" s="105" t="s">
        <v>39</v>
      </c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</row>
    <row r="10" spans="1:16" ht="14.45" customHeight="1" x14ac:dyDescent="0.2">
      <c r="B10" s="105"/>
      <c r="C10" s="105"/>
      <c r="D10" s="105" t="s">
        <v>17</v>
      </c>
      <c r="E10" s="105"/>
      <c r="F10" s="105"/>
      <c r="G10" s="105"/>
      <c r="H10" s="105"/>
      <c r="I10" s="105"/>
      <c r="J10" s="104"/>
      <c r="K10" s="104"/>
      <c r="L10" s="105" t="s">
        <v>61</v>
      </c>
      <c r="M10" s="105"/>
      <c r="N10" s="105"/>
      <c r="O10" s="105"/>
      <c r="P10" s="105"/>
    </row>
    <row r="11" spans="1:16" ht="14.45" customHeight="1" x14ac:dyDescent="0.2">
      <c r="B11" s="105"/>
      <c r="C11" s="105"/>
      <c r="D11" s="105" t="s">
        <v>59</v>
      </c>
      <c r="E11" s="105" t="s">
        <v>57</v>
      </c>
      <c r="F11" s="105"/>
      <c r="G11" s="105"/>
      <c r="H11" s="105"/>
      <c r="I11" s="105"/>
      <c r="J11" s="105" t="s">
        <v>58</v>
      </c>
      <c r="K11" s="105" t="s">
        <v>59</v>
      </c>
      <c r="L11" s="105" t="s">
        <v>57</v>
      </c>
      <c r="M11" s="105"/>
      <c r="N11" s="105"/>
      <c r="O11" s="105"/>
      <c r="P11" s="105"/>
    </row>
    <row r="12" spans="1:16" ht="13.15" customHeight="1" x14ac:dyDescent="0.2">
      <c r="B12" s="105"/>
      <c r="C12" s="105"/>
      <c r="D12" s="105"/>
      <c r="E12" s="105" t="s">
        <v>18</v>
      </c>
      <c r="F12" s="106" t="s">
        <v>35</v>
      </c>
      <c r="G12" s="107" t="s">
        <v>19</v>
      </c>
      <c r="H12" s="107" t="s">
        <v>162</v>
      </c>
      <c r="I12" s="107" t="s">
        <v>161</v>
      </c>
      <c r="J12" s="105"/>
      <c r="K12" s="105"/>
      <c r="L12" s="105" t="s">
        <v>18</v>
      </c>
      <c r="M12" s="106" t="s">
        <v>35</v>
      </c>
      <c r="N12" s="107" t="s">
        <v>19</v>
      </c>
      <c r="O12" s="107" t="s">
        <v>162</v>
      </c>
      <c r="P12" s="107" t="s">
        <v>161</v>
      </c>
    </row>
    <row r="13" spans="1:16" s="20" customFormat="1" ht="28.15" customHeight="1" x14ac:dyDescent="0.2">
      <c r="B13" s="105"/>
      <c r="C13" s="105"/>
      <c r="D13" s="105"/>
      <c r="E13" s="105"/>
      <c r="F13" s="106"/>
      <c r="G13" s="107"/>
      <c r="H13" s="107"/>
      <c r="I13" s="107"/>
      <c r="J13" s="105"/>
      <c r="K13" s="105"/>
      <c r="L13" s="105"/>
      <c r="M13" s="106"/>
      <c r="N13" s="107"/>
      <c r="O13" s="107"/>
      <c r="P13" s="107"/>
    </row>
    <row r="14" spans="1:16" s="21" customFormat="1" ht="12" x14ac:dyDescent="0.25">
      <c r="A14" s="21">
        <v>0</v>
      </c>
      <c r="B14" s="26" t="s">
        <v>0</v>
      </c>
      <c r="C14" s="22" t="s">
        <v>1</v>
      </c>
      <c r="D14" s="22" t="s">
        <v>60</v>
      </c>
      <c r="E14" s="22" t="s">
        <v>36</v>
      </c>
      <c r="F14" s="22">
        <v>2</v>
      </c>
      <c r="G14" s="22">
        <v>3</v>
      </c>
      <c r="H14" s="22">
        <v>4</v>
      </c>
      <c r="I14" s="22">
        <v>5</v>
      </c>
      <c r="J14" s="22">
        <v>6</v>
      </c>
      <c r="K14" s="22" t="s">
        <v>60</v>
      </c>
      <c r="L14" s="22" t="s">
        <v>36</v>
      </c>
      <c r="M14" s="22">
        <v>2</v>
      </c>
      <c r="N14" s="22">
        <v>3</v>
      </c>
      <c r="O14" s="22">
        <v>4</v>
      </c>
      <c r="P14" s="22">
        <v>5</v>
      </c>
    </row>
    <row r="15" spans="1:16" s="21" customFormat="1" ht="12" x14ac:dyDescent="0.25">
      <c r="B15" s="23"/>
      <c r="C15" s="23" t="s">
        <v>20</v>
      </c>
      <c r="D15" s="59">
        <f>(E15+J15)</f>
        <v>306639877673</v>
      </c>
      <c r="E15" s="24">
        <f>SUM(E16:E79)</f>
        <v>306639877673</v>
      </c>
      <c r="F15" s="24">
        <f>SUM(F16:F79)</f>
        <v>115046189663</v>
      </c>
      <c r="G15" s="24">
        <f>SUM(G16:G79)</f>
        <v>161084572465</v>
      </c>
      <c r="H15" s="24">
        <f t="shared" ref="H15:I15" si="0">SUM(H16:H79)</f>
        <v>12482904926</v>
      </c>
      <c r="I15" s="24">
        <f t="shared" si="0"/>
        <v>18026210619</v>
      </c>
      <c r="J15" s="24">
        <f t="shared" ref="J15" si="1">SUM(J16:J36)</f>
        <v>0</v>
      </c>
      <c r="K15" s="24" t="e">
        <f>SUM(K16:K36)</f>
        <v>#REF!</v>
      </c>
      <c r="L15" s="24">
        <f>SUM(L16:L79)</f>
        <v>306639877673</v>
      </c>
      <c r="M15" s="24">
        <f>SUM(M16:M79)</f>
        <v>115046189663</v>
      </c>
      <c r="N15" s="24">
        <f>SUM(N16:N79)</f>
        <v>161084572465</v>
      </c>
      <c r="O15" s="24">
        <f t="shared" ref="O15" si="2">SUM(O16:O79)</f>
        <v>12482904926</v>
      </c>
      <c r="P15" s="24">
        <f t="shared" ref="P15" si="3">SUM(P16:P79)</f>
        <v>18026210619</v>
      </c>
    </row>
    <row r="16" spans="1:16" s="21" customFormat="1" ht="13.5" customHeight="1" x14ac:dyDescent="0.25">
      <c r="B16" s="92">
        <v>1</v>
      </c>
      <c r="C16" s="93" t="s">
        <v>34</v>
      </c>
      <c r="D16" s="94">
        <f>E16+J16</f>
        <v>254572644779</v>
      </c>
      <c r="E16" s="95">
        <f>SUM(F16:I16)</f>
        <v>254572644779</v>
      </c>
      <c r="F16" s="95">
        <f>26463893505+1501400000+40617755128+15663349829</f>
        <v>84246398462</v>
      </c>
      <c r="G16" s="95">
        <f>16896756530+125285601+133200746712+7000000</f>
        <v>150229788843</v>
      </c>
      <c r="H16" s="95">
        <f>9970724254+2514195672-2015000</f>
        <v>12482904926</v>
      </c>
      <c r="I16" s="95">
        <f>1261974000+922000000+1099172478+4328391070+2015000</f>
        <v>7613552548</v>
      </c>
      <c r="J16" s="95"/>
      <c r="K16" s="94" t="e">
        <f>L16+#REF!</f>
        <v>#REF!</v>
      </c>
      <c r="L16" s="95">
        <f>SUM(M16:P16)</f>
        <v>254572644779</v>
      </c>
      <c r="M16" s="95">
        <f>26463893505+1501400000+40617755128+15663349829</f>
        <v>84246398462</v>
      </c>
      <c r="N16" s="95">
        <f>16896756530+125285601+133200746712+7000000</f>
        <v>150229788843</v>
      </c>
      <c r="O16" s="95">
        <f>9970724254+2514195672-2015000</f>
        <v>12482904926</v>
      </c>
      <c r="P16" s="95">
        <f>1261974000+922000000+1099172478+4328391070+2015000</f>
        <v>7613552548</v>
      </c>
    </row>
    <row r="17" spans="1:16" s="21" customFormat="1" ht="13.5" customHeight="1" x14ac:dyDescent="0.25">
      <c r="B17" s="92">
        <v>2</v>
      </c>
      <c r="C17" s="93" t="s">
        <v>103</v>
      </c>
      <c r="D17" s="94">
        <f>E17+J17</f>
        <v>30799791201</v>
      </c>
      <c r="E17" s="95">
        <f t="shared" ref="E17:E79" si="4">SUM(F17:I17)</f>
        <v>30799791201</v>
      </c>
      <c r="F17" s="95">
        <v>30799791201</v>
      </c>
      <c r="G17" s="95"/>
      <c r="H17" s="95"/>
      <c r="I17" s="95"/>
      <c r="J17" s="95"/>
      <c r="K17" s="94"/>
      <c r="L17" s="95">
        <f t="shared" ref="L17:L79" si="5">SUM(M17:P17)</f>
        <v>30799791201</v>
      </c>
      <c r="M17" s="95">
        <v>30799791201</v>
      </c>
      <c r="N17" s="95"/>
      <c r="O17" s="95"/>
      <c r="P17" s="95"/>
    </row>
    <row r="18" spans="1:16" s="21" customFormat="1" ht="13.5" customHeight="1" x14ac:dyDescent="0.25">
      <c r="B18" s="92">
        <v>3</v>
      </c>
      <c r="C18" s="93" t="s">
        <v>104</v>
      </c>
      <c r="D18" s="94">
        <f t="shared" ref="D18:D36" si="6">E18+J18</f>
        <v>7399756580</v>
      </c>
      <c r="E18" s="95">
        <f t="shared" si="4"/>
        <v>7399756580</v>
      </c>
      <c r="F18" s="95"/>
      <c r="G18" s="95"/>
      <c r="H18" s="95"/>
      <c r="I18" s="95">
        <v>7399756580</v>
      </c>
      <c r="J18" s="95"/>
      <c r="K18" s="94" t="e">
        <f>L18+#REF!</f>
        <v>#REF!</v>
      </c>
      <c r="L18" s="95">
        <f t="shared" si="5"/>
        <v>7399756580</v>
      </c>
      <c r="M18" s="95"/>
      <c r="N18" s="95"/>
      <c r="O18" s="95"/>
      <c r="P18" s="95">
        <v>7399756580</v>
      </c>
    </row>
    <row r="19" spans="1:16" s="21" customFormat="1" ht="13.5" customHeight="1" x14ac:dyDescent="0.25">
      <c r="B19" s="92">
        <v>4</v>
      </c>
      <c r="C19" s="94" t="s">
        <v>168</v>
      </c>
      <c r="D19" s="94">
        <f t="shared" si="6"/>
        <v>3324988335</v>
      </c>
      <c r="E19" s="95">
        <f t="shared" si="4"/>
        <v>3324988335</v>
      </c>
      <c r="F19" s="95"/>
      <c r="G19" s="95">
        <v>3324988335</v>
      </c>
      <c r="H19" s="95"/>
      <c r="I19" s="95"/>
      <c r="J19" s="95"/>
      <c r="K19" s="94" t="e">
        <f>L19+#REF!</f>
        <v>#REF!</v>
      </c>
      <c r="L19" s="95">
        <f t="shared" si="5"/>
        <v>3324988335</v>
      </c>
      <c r="M19" s="95"/>
      <c r="N19" s="95">
        <v>3324988335</v>
      </c>
      <c r="O19" s="95"/>
      <c r="P19" s="95"/>
    </row>
    <row r="20" spans="1:16" s="21" customFormat="1" ht="13.5" customHeight="1" x14ac:dyDescent="0.25">
      <c r="B20" s="92">
        <v>5</v>
      </c>
      <c r="C20" s="93" t="s">
        <v>160</v>
      </c>
      <c r="D20" s="94">
        <f t="shared" ref="D20" si="7">E20+J20</f>
        <v>276948417</v>
      </c>
      <c r="E20" s="95">
        <f t="shared" si="4"/>
        <v>276948417</v>
      </c>
      <c r="F20" s="95"/>
      <c r="G20" s="95"/>
      <c r="H20" s="95"/>
      <c r="I20" s="95">
        <v>276948417</v>
      </c>
      <c r="J20" s="95"/>
      <c r="K20" s="94"/>
      <c r="L20" s="95">
        <f t="shared" si="5"/>
        <v>276948417</v>
      </c>
      <c r="M20" s="95"/>
      <c r="N20" s="95"/>
      <c r="O20" s="95"/>
      <c r="P20" s="95">
        <v>276948417</v>
      </c>
    </row>
    <row r="21" spans="1:16" s="21" customFormat="1" ht="13.5" customHeight="1" x14ac:dyDescent="0.25">
      <c r="B21" s="92">
        <v>6</v>
      </c>
      <c r="C21" s="93" t="s">
        <v>96</v>
      </c>
      <c r="D21" s="94">
        <f t="shared" si="6"/>
        <v>2887423394</v>
      </c>
      <c r="E21" s="95">
        <f t="shared" si="4"/>
        <v>2887423394</v>
      </c>
      <c r="F21" s="95"/>
      <c r="G21" s="95">
        <v>151470320</v>
      </c>
      <c r="H21" s="95"/>
      <c r="I21" s="95">
        <f>2887423394-G21</f>
        <v>2735953074</v>
      </c>
      <c r="J21" s="95"/>
      <c r="K21" s="94" t="e">
        <f>L21+#REF!</f>
        <v>#REF!</v>
      </c>
      <c r="L21" s="95">
        <f t="shared" si="5"/>
        <v>2887423394</v>
      </c>
      <c r="M21" s="95"/>
      <c r="N21" s="95">
        <v>151470320</v>
      </c>
      <c r="O21" s="95"/>
      <c r="P21" s="95">
        <f>2887423394-N21</f>
        <v>2735953074</v>
      </c>
    </row>
    <row r="22" spans="1:16" s="21" customFormat="1" ht="13.5" customHeight="1" x14ac:dyDescent="0.25">
      <c r="B22" s="92">
        <v>7</v>
      </c>
      <c r="C22" s="93" t="s">
        <v>169</v>
      </c>
      <c r="D22" s="94">
        <f t="shared" ref="D22:D23" si="8">E22+J22</f>
        <v>216033953</v>
      </c>
      <c r="E22" s="95">
        <f t="shared" si="4"/>
        <v>216033953</v>
      </c>
      <c r="F22" s="95"/>
      <c r="G22" s="95">
        <v>216033953</v>
      </c>
      <c r="H22" s="95"/>
      <c r="I22" s="95"/>
      <c r="J22" s="95"/>
      <c r="K22" s="94"/>
      <c r="L22" s="95">
        <f t="shared" si="5"/>
        <v>216033953</v>
      </c>
      <c r="M22" s="95"/>
      <c r="N22" s="95">
        <v>216033953</v>
      </c>
      <c r="O22" s="95"/>
      <c r="P22" s="95"/>
    </row>
    <row r="23" spans="1:16" s="21" customFormat="1" ht="13.5" customHeight="1" x14ac:dyDescent="0.25">
      <c r="B23" s="92">
        <v>8</v>
      </c>
      <c r="C23" s="93" t="s">
        <v>170</v>
      </c>
      <c r="D23" s="94">
        <f t="shared" si="8"/>
        <v>2654436014</v>
      </c>
      <c r="E23" s="95">
        <f t="shared" si="4"/>
        <v>2654436014</v>
      </c>
      <c r="F23" s="95"/>
      <c r="G23" s="95">
        <v>2654436014</v>
      </c>
      <c r="H23" s="95"/>
      <c r="I23" s="95"/>
      <c r="J23" s="95"/>
      <c r="K23" s="94"/>
      <c r="L23" s="95">
        <f t="shared" si="5"/>
        <v>2654436014</v>
      </c>
      <c r="M23" s="95"/>
      <c r="N23" s="95">
        <v>2654436014</v>
      </c>
      <c r="O23" s="95"/>
      <c r="P23" s="95"/>
    </row>
    <row r="24" spans="1:16" ht="13.5" customHeight="1" x14ac:dyDescent="0.2">
      <c r="A24" s="19" t="s">
        <v>21</v>
      </c>
      <c r="B24" s="92">
        <v>9</v>
      </c>
      <c r="C24" s="97" t="s">
        <v>105</v>
      </c>
      <c r="D24" s="94">
        <f>E24+J24</f>
        <v>32900000</v>
      </c>
      <c r="E24" s="95">
        <f t="shared" si="4"/>
        <v>32900000</v>
      </c>
      <c r="F24" s="96"/>
      <c r="G24" s="96">
        <v>32900000</v>
      </c>
      <c r="H24" s="96"/>
      <c r="I24" s="96"/>
      <c r="J24" s="96"/>
      <c r="K24" s="94" t="e">
        <f>L24+#REF!</f>
        <v>#REF!</v>
      </c>
      <c r="L24" s="95">
        <f t="shared" si="5"/>
        <v>32900000</v>
      </c>
      <c r="M24" s="96"/>
      <c r="N24" s="96">
        <v>32900000</v>
      </c>
      <c r="O24" s="96"/>
      <c r="P24" s="96"/>
    </row>
    <row r="25" spans="1:16" ht="13.5" customHeight="1" x14ac:dyDescent="0.2">
      <c r="A25" s="19" t="s">
        <v>22</v>
      </c>
      <c r="B25" s="92">
        <v>10</v>
      </c>
      <c r="C25" s="97" t="s">
        <v>106</v>
      </c>
      <c r="D25" s="94">
        <f t="shared" si="6"/>
        <v>20300000</v>
      </c>
      <c r="E25" s="95">
        <f t="shared" si="4"/>
        <v>20300000</v>
      </c>
      <c r="F25" s="96"/>
      <c r="G25" s="96">
        <v>20300000</v>
      </c>
      <c r="H25" s="96"/>
      <c r="I25" s="96"/>
      <c r="J25" s="96"/>
      <c r="K25" s="94" t="e">
        <f>L25+#REF!</f>
        <v>#REF!</v>
      </c>
      <c r="L25" s="95">
        <f t="shared" si="5"/>
        <v>20300000</v>
      </c>
      <c r="M25" s="96"/>
      <c r="N25" s="96">
        <v>20300000</v>
      </c>
      <c r="O25" s="96"/>
      <c r="P25" s="96"/>
    </row>
    <row r="26" spans="1:16" ht="13.5" customHeight="1" x14ac:dyDescent="0.2">
      <c r="A26" s="19" t="s">
        <v>23</v>
      </c>
      <c r="B26" s="92">
        <v>11</v>
      </c>
      <c r="C26" s="97" t="s">
        <v>107</v>
      </c>
      <c r="D26" s="94">
        <f t="shared" si="6"/>
        <v>19100000</v>
      </c>
      <c r="E26" s="95">
        <f t="shared" si="4"/>
        <v>19100000</v>
      </c>
      <c r="F26" s="96"/>
      <c r="G26" s="96">
        <v>19100000</v>
      </c>
      <c r="H26" s="96"/>
      <c r="I26" s="96"/>
      <c r="J26" s="96"/>
      <c r="K26" s="94" t="e">
        <f>L26+#REF!</f>
        <v>#REF!</v>
      </c>
      <c r="L26" s="95">
        <f t="shared" si="5"/>
        <v>19100000</v>
      </c>
      <c r="M26" s="96"/>
      <c r="N26" s="96">
        <v>19100000</v>
      </c>
      <c r="O26" s="96"/>
      <c r="P26" s="96"/>
    </row>
    <row r="27" spans="1:16" ht="13.5" customHeight="1" x14ac:dyDescent="0.2">
      <c r="A27" s="19" t="s">
        <v>24</v>
      </c>
      <c r="B27" s="92">
        <v>12</v>
      </c>
      <c r="C27" s="97" t="s">
        <v>108</v>
      </c>
      <c r="D27" s="94">
        <f t="shared" si="6"/>
        <v>128700000</v>
      </c>
      <c r="E27" s="95">
        <f t="shared" si="4"/>
        <v>128700000</v>
      </c>
      <c r="F27" s="96"/>
      <c r="G27" s="96">
        <v>128700000</v>
      </c>
      <c r="H27" s="96"/>
      <c r="I27" s="96"/>
      <c r="J27" s="96"/>
      <c r="K27" s="94" t="e">
        <f>L27+#REF!</f>
        <v>#REF!</v>
      </c>
      <c r="L27" s="95">
        <f t="shared" si="5"/>
        <v>128700000</v>
      </c>
      <c r="M27" s="96"/>
      <c r="N27" s="96">
        <v>128700000</v>
      </c>
      <c r="O27" s="96"/>
      <c r="P27" s="96"/>
    </row>
    <row r="28" spans="1:16" ht="13.5" customHeight="1" x14ac:dyDescent="0.2">
      <c r="A28" s="19" t="s">
        <v>25</v>
      </c>
      <c r="B28" s="92">
        <v>13</v>
      </c>
      <c r="C28" s="97" t="s">
        <v>109</v>
      </c>
      <c r="D28" s="94">
        <f t="shared" si="6"/>
        <v>70200000</v>
      </c>
      <c r="E28" s="95">
        <f t="shared" si="4"/>
        <v>70200000</v>
      </c>
      <c r="F28" s="96"/>
      <c r="G28" s="96">
        <v>70200000</v>
      </c>
      <c r="H28" s="96"/>
      <c r="I28" s="96"/>
      <c r="J28" s="96"/>
      <c r="K28" s="94" t="e">
        <f>L28+#REF!</f>
        <v>#REF!</v>
      </c>
      <c r="L28" s="95">
        <f t="shared" si="5"/>
        <v>70200000</v>
      </c>
      <c r="M28" s="96"/>
      <c r="N28" s="96">
        <v>70200000</v>
      </c>
      <c r="O28" s="96"/>
      <c r="P28" s="96"/>
    </row>
    <row r="29" spans="1:16" ht="13.5" customHeight="1" x14ac:dyDescent="0.2">
      <c r="A29" s="19" t="s">
        <v>26</v>
      </c>
      <c r="B29" s="92">
        <v>14</v>
      </c>
      <c r="C29" s="97" t="s">
        <v>110</v>
      </c>
      <c r="D29" s="94">
        <f t="shared" si="6"/>
        <v>425800000</v>
      </c>
      <c r="E29" s="95">
        <f t="shared" si="4"/>
        <v>425800000</v>
      </c>
      <c r="F29" s="96"/>
      <c r="G29" s="96">
        <v>425800000</v>
      </c>
      <c r="H29" s="96"/>
      <c r="I29" s="96"/>
      <c r="J29" s="96"/>
      <c r="K29" s="94" t="e">
        <f>L29+#REF!</f>
        <v>#REF!</v>
      </c>
      <c r="L29" s="95">
        <f t="shared" si="5"/>
        <v>425800000</v>
      </c>
      <c r="M29" s="96"/>
      <c r="N29" s="96">
        <v>425800000</v>
      </c>
      <c r="O29" s="96"/>
      <c r="P29" s="96"/>
    </row>
    <row r="30" spans="1:16" ht="13.5" customHeight="1" x14ac:dyDescent="0.2">
      <c r="A30" s="19" t="s">
        <v>27</v>
      </c>
      <c r="B30" s="92">
        <v>15</v>
      </c>
      <c r="C30" s="97" t="s">
        <v>111</v>
      </c>
      <c r="D30" s="94">
        <f t="shared" si="6"/>
        <v>267100000</v>
      </c>
      <c r="E30" s="95">
        <f t="shared" si="4"/>
        <v>267100000</v>
      </c>
      <c r="F30" s="96"/>
      <c r="G30" s="96">
        <v>267100000</v>
      </c>
      <c r="H30" s="96"/>
      <c r="I30" s="96"/>
      <c r="J30" s="96"/>
      <c r="K30" s="94" t="e">
        <f>L30+#REF!</f>
        <v>#REF!</v>
      </c>
      <c r="L30" s="95">
        <f t="shared" si="5"/>
        <v>267100000</v>
      </c>
      <c r="M30" s="96"/>
      <c r="N30" s="96">
        <v>267100000</v>
      </c>
      <c r="O30" s="96"/>
      <c r="P30" s="96"/>
    </row>
    <row r="31" spans="1:16" ht="13.5" customHeight="1" x14ac:dyDescent="0.2">
      <c r="A31" s="19" t="s">
        <v>28</v>
      </c>
      <c r="B31" s="92">
        <v>16</v>
      </c>
      <c r="C31" s="97" t="s">
        <v>112</v>
      </c>
      <c r="D31" s="94">
        <f t="shared" si="6"/>
        <v>244000000</v>
      </c>
      <c r="E31" s="95">
        <f t="shared" si="4"/>
        <v>244000000</v>
      </c>
      <c r="F31" s="96"/>
      <c r="G31" s="96">
        <v>244000000</v>
      </c>
      <c r="H31" s="96"/>
      <c r="I31" s="96"/>
      <c r="J31" s="96"/>
      <c r="K31" s="94" t="e">
        <f>L31+#REF!</f>
        <v>#REF!</v>
      </c>
      <c r="L31" s="95">
        <f t="shared" si="5"/>
        <v>244000000</v>
      </c>
      <c r="M31" s="96"/>
      <c r="N31" s="96">
        <v>244000000</v>
      </c>
      <c r="O31" s="96"/>
      <c r="P31" s="96"/>
    </row>
    <row r="32" spans="1:16" ht="13.5" customHeight="1" x14ac:dyDescent="0.2">
      <c r="A32" s="19" t="s">
        <v>29</v>
      </c>
      <c r="B32" s="92">
        <v>17</v>
      </c>
      <c r="C32" s="97" t="s">
        <v>113</v>
      </c>
      <c r="D32" s="94">
        <f t="shared" si="6"/>
        <v>106900000</v>
      </c>
      <c r="E32" s="95">
        <f t="shared" si="4"/>
        <v>106900000</v>
      </c>
      <c r="F32" s="96"/>
      <c r="G32" s="96">
        <v>106900000</v>
      </c>
      <c r="H32" s="96"/>
      <c r="I32" s="96"/>
      <c r="J32" s="96"/>
      <c r="K32" s="94" t="e">
        <f>L32+#REF!</f>
        <v>#REF!</v>
      </c>
      <c r="L32" s="95">
        <f t="shared" si="5"/>
        <v>106900000</v>
      </c>
      <c r="M32" s="96"/>
      <c r="N32" s="96">
        <v>106900000</v>
      </c>
      <c r="O32" s="96"/>
      <c r="P32" s="96"/>
    </row>
    <row r="33" spans="1:16" ht="13.5" customHeight="1" x14ac:dyDescent="0.2">
      <c r="A33" s="19" t="s">
        <v>30</v>
      </c>
      <c r="B33" s="92">
        <v>18</v>
      </c>
      <c r="C33" s="97" t="s">
        <v>114</v>
      </c>
      <c r="D33" s="94">
        <f t="shared" si="6"/>
        <v>196200000</v>
      </c>
      <c r="E33" s="95">
        <f t="shared" si="4"/>
        <v>196200000</v>
      </c>
      <c r="F33" s="96"/>
      <c r="G33" s="96">
        <v>196200000</v>
      </c>
      <c r="H33" s="96"/>
      <c r="I33" s="96"/>
      <c r="J33" s="96"/>
      <c r="K33" s="94" t="e">
        <f>L33+#REF!</f>
        <v>#REF!</v>
      </c>
      <c r="L33" s="95">
        <f t="shared" si="5"/>
        <v>196200000</v>
      </c>
      <c r="M33" s="96"/>
      <c r="N33" s="96">
        <v>196200000</v>
      </c>
      <c r="O33" s="96"/>
      <c r="P33" s="96"/>
    </row>
    <row r="34" spans="1:16" ht="13.5" customHeight="1" x14ac:dyDescent="0.2">
      <c r="A34" s="19" t="s">
        <v>31</v>
      </c>
      <c r="B34" s="92">
        <v>19</v>
      </c>
      <c r="C34" s="97" t="s">
        <v>115</v>
      </c>
      <c r="D34" s="94">
        <f t="shared" si="6"/>
        <v>37980000</v>
      </c>
      <c r="E34" s="95">
        <f t="shared" si="4"/>
        <v>37980000</v>
      </c>
      <c r="F34" s="96"/>
      <c r="G34" s="96">
        <v>37980000</v>
      </c>
      <c r="H34" s="96"/>
      <c r="I34" s="96"/>
      <c r="J34" s="96"/>
      <c r="K34" s="94" t="e">
        <f>L34+#REF!</f>
        <v>#REF!</v>
      </c>
      <c r="L34" s="95">
        <f t="shared" si="5"/>
        <v>37980000</v>
      </c>
      <c r="M34" s="96"/>
      <c r="N34" s="96">
        <v>37980000</v>
      </c>
      <c r="O34" s="96"/>
      <c r="P34" s="96"/>
    </row>
    <row r="35" spans="1:16" ht="13.5" customHeight="1" x14ac:dyDescent="0.2">
      <c r="A35" s="19" t="s">
        <v>32</v>
      </c>
      <c r="B35" s="92">
        <v>20</v>
      </c>
      <c r="C35" s="97" t="s">
        <v>116</v>
      </c>
      <c r="D35" s="94">
        <f t="shared" si="6"/>
        <v>0</v>
      </c>
      <c r="E35" s="95">
        <f t="shared" si="4"/>
        <v>0</v>
      </c>
      <c r="F35" s="96"/>
      <c r="G35" s="96">
        <v>0</v>
      </c>
      <c r="H35" s="96"/>
      <c r="I35" s="96"/>
      <c r="J35" s="96"/>
      <c r="K35" s="94" t="e">
        <f>L35+#REF!</f>
        <v>#REF!</v>
      </c>
      <c r="L35" s="95">
        <f t="shared" si="5"/>
        <v>0</v>
      </c>
      <c r="M35" s="96"/>
      <c r="N35" s="96">
        <v>0</v>
      </c>
      <c r="O35" s="96"/>
      <c r="P35" s="96"/>
    </row>
    <row r="36" spans="1:16" ht="13.5" customHeight="1" x14ac:dyDescent="0.2">
      <c r="A36" s="19" t="s">
        <v>33</v>
      </c>
      <c r="B36" s="92">
        <v>21</v>
      </c>
      <c r="C36" s="97" t="s">
        <v>117</v>
      </c>
      <c r="D36" s="94">
        <f t="shared" si="6"/>
        <v>134280000</v>
      </c>
      <c r="E36" s="95">
        <f t="shared" si="4"/>
        <v>134280000</v>
      </c>
      <c r="F36" s="96"/>
      <c r="G36" s="96">
        <v>134280000</v>
      </c>
      <c r="H36" s="96"/>
      <c r="I36" s="96"/>
      <c r="J36" s="96"/>
      <c r="K36" s="94" t="e">
        <f>L36+#REF!</f>
        <v>#REF!</v>
      </c>
      <c r="L36" s="95">
        <f t="shared" si="5"/>
        <v>134280000</v>
      </c>
      <c r="M36" s="96"/>
      <c r="N36" s="96">
        <v>134280000</v>
      </c>
      <c r="O36" s="96"/>
      <c r="P36" s="96"/>
    </row>
    <row r="37" spans="1:16" ht="13.5" customHeight="1" x14ac:dyDescent="0.2">
      <c r="B37" s="92">
        <v>22</v>
      </c>
      <c r="C37" s="97" t="s">
        <v>118</v>
      </c>
      <c r="D37" s="94">
        <f t="shared" ref="D37:D79" si="9">E37+J37</f>
        <v>163440000</v>
      </c>
      <c r="E37" s="95">
        <f t="shared" si="4"/>
        <v>163440000</v>
      </c>
      <c r="F37" s="90"/>
      <c r="G37" s="89">
        <v>163440000</v>
      </c>
      <c r="H37" s="91"/>
      <c r="I37" s="91"/>
      <c r="J37" s="91"/>
      <c r="K37" s="91"/>
      <c r="L37" s="95">
        <f t="shared" si="5"/>
        <v>163440000</v>
      </c>
      <c r="M37" s="90"/>
      <c r="N37" s="89">
        <v>163440000</v>
      </c>
      <c r="O37" s="91"/>
      <c r="P37" s="91"/>
    </row>
    <row r="38" spans="1:16" ht="13.5" customHeight="1" x14ac:dyDescent="0.2">
      <c r="B38" s="92">
        <v>23</v>
      </c>
      <c r="C38" s="97" t="s">
        <v>119</v>
      </c>
      <c r="D38" s="94">
        <f t="shared" si="9"/>
        <v>186580000</v>
      </c>
      <c r="E38" s="95">
        <f t="shared" si="4"/>
        <v>186580000</v>
      </c>
      <c r="F38" s="90"/>
      <c r="G38" s="89">
        <v>186580000</v>
      </c>
      <c r="H38" s="91"/>
      <c r="I38" s="91"/>
      <c r="J38" s="91"/>
      <c r="K38" s="91"/>
      <c r="L38" s="95">
        <f t="shared" si="5"/>
        <v>186580000</v>
      </c>
      <c r="M38" s="90"/>
      <c r="N38" s="89">
        <v>186580000</v>
      </c>
      <c r="O38" s="91"/>
      <c r="P38" s="91"/>
    </row>
    <row r="39" spans="1:16" ht="13.5" customHeight="1" x14ac:dyDescent="0.2">
      <c r="B39" s="92">
        <v>24</v>
      </c>
      <c r="C39" s="97" t="s">
        <v>120</v>
      </c>
      <c r="D39" s="94">
        <f t="shared" si="9"/>
        <v>127800000</v>
      </c>
      <c r="E39" s="95">
        <f t="shared" si="4"/>
        <v>127800000</v>
      </c>
      <c r="F39" s="90"/>
      <c r="G39" s="103">
        <v>127800000</v>
      </c>
      <c r="H39" s="98"/>
      <c r="I39" s="98"/>
      <c r="J39" s="98"/>
      <c r="K39" s="98"/>
      <c r="L39" s="95">
        <f t="shared" si="5"/>
        <v>127800000</v>
      </c>
      <c r="M39" s="90"/>
      <c r="N39" s="103">
        <v>127800000</v>
      </c>
      <c r="O39" s="98"/>
      <c r="P39" s="98"/>
    </row>
    <row r="40" spans="1:16" ht="13.5" customHeight="1" x14ac:dyDescent="0.2">
      <c r="B40" s="92">
        <v>25</v>
      </c>
      <c r="C40" s="97" t="s">
        <v>121</v>
      </c>
      <c r="D40" s="94">
        <f t="shared" si="9"/>
        <v>57600000</v>
      </c>
      <c r="E40" s="95">
        <f t="shared" si="4"/>
        <v>57600000</v>
      </c>
      <c r="F40" s="90"/>
      <c r="G40" s="90">
        <v>57600000</v>
      </c>
      <c r="H40" s="90"/>
      <c r="I40" s="90"/>
      <c r="J40" s="90"/>
      <c r="K40" s="90"/>
      <c r="L40" s="95">
        <f t="shared" si="5"/>
        <v>57600000</v>
      </c>
      <c r="M40" s="90"/>
      <c r="N40" s="90">
        <v>57600000</v>
      </c>
      <c r="O40" s="90"/>
      <c r="P40" s="90"/>
    </row>
    <row r="41" spans="1:16" ht="13.5" customHeight="1" x14ac:dyDescent="0.2">
      <c r="B41" s="92">
        <v>26</v>
      </c>
      <c r="C41" s="97" t="s">
        <v>122</v>
      </c>
      <c r="D41" s="94">
        <f t="shared" si="9"/>
        <v>86400000</v>
      </c>
      <c r="E41" s="95">
        <f t="shared" si="4"/>
        <v>86400000</v>
      </c>
      <c r="F41" s="90"/>
      <c r="G41" s="90">
        <v>86400000</v>
      </c>
      <c r="H41" s="90"/>
      <c r="I41" s="90"/>
      <c r="J41" s="90"/>
      <c r="K41" s="90"/>
      <c r="L41" s="95">
        <f t="shared" si="5"/>
        <v>86400000</v>
      </c>
      <c r="M41" s="90"/>
      <c r="N41" s="90">
        <v>86400000</v>
      </c>
      <c r="O41" s="90"/>
      <c r="P41" s="90"/>
    </row>
    <row r="42" spans="1:16" ht="13.5" customHeight="1" x14ac:dyDescent="0.2">
      <c r="B42" s="92">
        <v>27</v>
      </c>
      <c r="C42" s="97" t="s">
        <v>123</v>
      </c>
      <c r="D42" s="94">
        <f t="shared" si="9"/>
        <v>70200000</v>
      </c>
      <c r="E42" s="95">
        <f t="shared" si="4"/>
        <v>70200000</v>
      </c>
      <c r="F42" s="90"/>
      <c r="G42" s="90">
        <v>70200000</v>
      </c>
      <c r="H42" s="90"/>
      <c r="I42" s="90"/>
      <c r="J42" s="90"/>
      <c r="K42" s="90"/>
      <c r="L42" s="95">
        <f t="shared" si="5"/>
        <v>70200000</v>
      </c>
      <c r="M42" s="90"/>
      <c r="N42" s="90">
        <v>70200000</v>
      </c>
      <c r="O42" s="90"/>
      <c r="P42" s="90"/>
    </row>
    <row r="43" spans="1:16" ht="13.5" customHeight="1" x14ac:dyDescent="0.2">
      <c r="B43" s="92">
        <v>28</v>
      </c>
      <c r="C43" s="97" t="s">
        <v>124</v>
      </c>
      <c r="D43" s="94">
        <f t="shared" si="9"/>
        <v>145800000</v>
      </c>
      <c r="E43" s="95">
        <f t="shared" si="4"/>
        <v>145800000</v>
      </c>
      <c r="F43" s="90"/>
      <c r="G43" s="90">
        <v>145800000</v>
      </c>
      <c r="H43" s="90"/>
      <c r="I43" s="90"/>
      <c r="J43" s="90"/>
      <c r="K43" s="90"/>
      <c r="L43" s="95">
        <f t="shared" si="5"/>
        <v>145800000</v>
      </c>
      <c r="M43" s="90"/>
      <c r="N43" s="90">
        <v>145800000</v>
      </c>
      <c r="O43" s="90"/>
      <c r="P43" s="90"/>
    </row>
    <row r="44" spans="1:16" ht="13.5" customHeight="1" x14ac:dyDescent="0.2">
      <c r="B44" s="92">
        <v>29</v>
      </c>
      <c r="C44" s="97" t="s">
        <v>125</v>
      </c>
      <c r="D44" s="94">
        <f t="shared" si="9"/>
        <v>96300000</v>
      </c>
      <c r="E44" s="95">
        <f t="shared" si="4"/>
        <v>96300000</v>
      </c>
      <c r="F44" s="90"/>
      <c r="G44" s="90">
        <v>96300000</v>
      </c>
      <c r="H44" s="90"/>
      <c r="I44" s="90"/>
      <c r="J44" s="90"/>
      <c r="K44" s="90"/>
      <c r="L44" s="95">
        <f t="shared" si="5"/>
        <v>96300000</v>
      </c>
      <c r="M44" s="90"/>
      <c r="N44" s="90">
        <v>96300000</v>
      </c>
      <c r="O44" s="90"/>
      <c r="P44" s="90"/>
    </row>
    <row r="45" spans="1:16" ht="13.5" customHeight="1" x14ac:dyDescent="0.2">
      <c r="B45" s="92">
        <v>30</v>
      </c>
      <c r="C45" s="97" t="s">
        <v>126</v>
      </c>
      <c r="D45" s="94">
        <f t="shared" si="9"/>
        <v>93600000</v>
      </c>
      <c r="E45" s="95">
        <f t="shared" si="4"/>
        <v>93600000</v>
      </c>
      <c r="F45" s="90"/>
      <c r="G45" s="90">
        <v>93600000</v>
      </c>
      <c r="H45" s="90"/>
      <c r="I45" s="90"/>
      <c r="J45" s="90"/>
      <c r="K45" s="90"/>
      <c r="L45" s="95">
        <f t="shared" si="5"/>
        <v>93600000</v>
      </c>
      <c r="M45" s="90"/>
      <c r="N45" s="90">
        <v>93600000</v>
      </c>
      <c r="O45" s="90"/>
      <c r="P45" s="90"/>
    </row>
    <row r="46" spans="1:16" ht="13.5" customHeight="1" x14ac:dyDescent="0.2">
      <c r="B46" s="92">
        <v>31</v>
      </c>
      <c r="C46" s="97" t="s">
        <v>127</v>
      </c>
      <c r="D46" s="94">
        <f t="shared" si="9"/>
        <v>99670000</v>
      </c>
      <c r="E46" s="95">
        <f t="shared" si="4"/>
        <v>99670000</v>
      </c>
      <c r="F46" s="90"/>
      <c r="G46" s="90">
        <v>99670000</v>
      </c>
      <c r="H46" s="90"/>
      <c r="I46" s="90"/>
      <c r="J46" s="90"/>
      <c r="K46" s="90"/>
      <c r="L46" s="95">
        <f t="shared" si="5"/>
        <v>99670000</v>
      </c>
      <c r="M46" s="90"/>
      <c r="N46" s="90">
        <v>99670000</v>
      </c>
      <c r="O46" s="90"/>
      <c r="P46" s="90"/>
    </row>
    <row r="47" spans="1:16" ht="13.5" customHeight="1" x14ac:dyDescent="0.2">
      <c r="B47" s="92">
        <v>32</v>
      </c>
      <c r="C47" s="97" t="s">
        <v>128</v>
      </c>
      <c r="D47" s="94">
        <f t="shared" si="9"/>
        <v>304200000</v>
      </c>
      <c r="E47" s="95">
        <f t="shared" si="4"/>
        <v>304200000</v>
      </c>
      <c r="F47" s="90"/>
      <c r="G47" s="90">
        <v>304200000</v>
      </c>
      <c r="H47" s="90"/>
      <c r="I47" s="90"/>
      <c r="J47" s="90"/>
      <c r="K47" s="90"/>
      <c r="L47" s="95">
        <f t="shared" si="5"/>
        <v>304200000</v>
      </c>
      <c r="M47" s="90"/>
      <c r="N47" s="90">
        <v>304200000</v>
      </c>
      <c r="O47" s="90"/>
      <c r="P47" s="90"/>
    </row>
    <row r="48" spans="1:16" ht="13.5" customHeight="1" x14ac:dyDescent="0.2">
      <c r="B48" s="92">
        <v>33</v>
      </c>
      <c r="C48" s="97" t="s">
        <v>129</v>
      </c>
      <c r="D48" s="94">
        <f t="shared" si="9"/>
        <v>119700000</v>
      </c>
      <c r="E48" s="95">
        <f t="shared" si="4"/>
        <v>119700000</v>
      </c>
      <c r="F48" s="90"/>
      <c r="G48" s="90">
        <v>119700000</v>
      </c>
      <c r="H48" s="90"/>
      <c r="I48" s="90"/>
      <c r="J48" s="90"/>
      <c r="K48" s="90"/>
      <c r="L48" s="95">
        <f t="shared" si="5"/>
        <v>119700000</v>
      </c>
      <c r="M48" s="90"/>
      <c r="N48" s="90">
        <v>119700000</v>
      </c>
      <c r="O48" s="90"/>
      <c r="P48" s="90"/>
    </row>
    <row r="49" spans="2:16" ht="13.5" customHeight="1" x14ac:dyDescent="0.2">
      <c r="B49" s="92">
        <v>34</v>
      </c>
      <c r="C49" s="97" t="s">
        <v>130</v>
      </c>
      <c r="D49" s="94">
        <f t="shared" si="9"/>
        <v>163800000</v>
      </c>
      <c r="E49" s="95">
        <f t="shared" si="4"/>
        <v>163800000</v>
      </c>
      <c r="F49" s="90"/>
      <c r="G49" s="90">
        <v>163800000</v>
      </c>
      <c r="H49" s="90"/>
      <c r="I49" s="90"/>
      <c r="J49" s="90"/>
      <c r="K49" s="90"/>
      <c r="L49" s="95">
        <f t="shared" si="5"/>
        <v>163800000</v>
      </c>
      <c r="M49" s="90"/>
      <c r="N49" s="90">
        <v>163800000</v>
      </c>
      <c r="O49" s="90"/>
      <c r="P49" s="90"/>
    </row>
    <row r="50" spans="2:16" ht="13.5" customHeight="1" x14ac:dyDescent="0.2">
      <c r="B50" s="92">
        <v>35</v>
      </c>
      <c r="C50" s="97" t="s">
        <v>131</v>
      </c>
      <c r="D50" s="94">
        <f t="shared" si="9"/>
        <v>119700000</v>
      </c>
      <c r="E50" s="95">
        <f t="shared" si="4"/>
        <v>119700000</v>
      </c>
      <c r="F50" s="90"/>
      <c r="G50" s="90">
        <v>119700000</v>
      </c>
      <c r="H50" s="90"/>
      <c r="I50" s="90"/>
      <c r="J50" s="90"/>
      <c r="K50" s="90"/>
      <c r="L50" s="95">
        <f t="shared" si="5"/>
        <v>119700000</v>
      </c>
      <c r="M50" s="90"/>
      <c r="N50" s="90">
        <v>119700000</v>
      </c>
      <c r="O50" s="90"/>
      <c r="P50" s="90"/>
    </row>
    <row r="51" spans="2:16" ht="13.5" customHeight="1" x14ac:dyDescent="0.2">
      <c r="B51" s="92">
        <v>36</v>
      </c>
      <c r="C51" s="97" t="s">
        <v>132</v>
      </c>
      <c r="D51" s="94">
        <f t="shared" si="9"/>
        <v>140725000</v>
      </c>
      <c r="E51" s="95">
        <f t="shared" si="4"/>
        <v>140725000</v>
      </c>
      <c r="F51" s="90"/>
      <c r="G51" s="90">
        <v>140725000</v>
      </c>
      <c r="H51" s="90"/>
      <c r="I51" s="90"/>
      <c r="J51" s="90"/>
      <c r="K51" s="90"/>
      <c r="L51" s="95">
        <f t="shared" si="5"/>
        <v>140725000</v>
      </c>
      <c r="M51" s="90"/>
      <c r="N51" s="90">
        <v>140725000</v>
      </c>
      <c r="O51" s="90"/>
      <c r="P51" s="90"/>
    </row>
    <row r="52" spans="2:16" ht="13.5" customHeight="1" x14ac:dyDescent="0.2">
      <c r="B52" s="92">
        <v>37</v>
      </c>
      <c r="C52" s="97" t="s">
        <v>133</v>
      </c>
      <c r="D52" s="94">
        <f t="shared" si="9"/>
        <v>122400000</v>
      </c>
      <c r="E52" s="95">
        <f t="shared" si="4"/>
        <v>122400000</v>
      </c>
      <c r="F52" s="90"/>
      <c r="G52" s="90">
        <v>122400000</v>
      </c>
      <c r="H52" s="90"/>
      <c r="I52" s="90"/>
      <c r="J52" s="90"/>
      <c r="K52" s="90"/>
      <c r="L52" s="95">
        <f t="shared" si="5"/>
        <v>122400000</v>
      </c>
      <c r="M52" s="90"/>
      <c r="N52" s="90">
        <v>122400000</v>
      </c>
      <c r="O52" s="90"/>
      <c r="P52" s="90"/>
    </row>
    <row r="53" spans="2:16" ht="13.5" customHeight="1" x14ac:dyDescent="0.2">
      <c r="B53" s="92">
        <v>38</v>
      </c>
      <c r="C53" s="97" t="s">
        <v>134</v>
      </c>
      <c r="D53" s="94">
        <f t="shared" si="9"/>
        <v>93600000</v>
      </c>
      <c r="E53" s="95">
        <f t="shared" si="4"/>
        <v>93600000</v>
      </c>
      <c r="F53" s="90"/>
      <c r="G53" s="90">
        <v>93600000</v>
      </c>
      <c r="H53" s="90"/>
      <c r="I53" s="90"/>
      <c r="J53" s="90"/>
      <c r="K53" s="90"/>
      <c r="L53" s="95">
        <f t="shared" si="5"/>
        <v>93600000</v>
      </c>
      <c r="M53" s="90"/>
      <c r="N53" s="90">
        <v>93600000</v>
      </c>
      <c r="O53" s="90"/>
      <c r="P53" s="90"/>
    </row>
    <row r="54" spans="2:16" ht="13.5" customHeight="1" x14ac:dyDescent="0.2">
      <c r="B54" s="92">
        <v>39</v>
      </c>
      <c r="C54" s="97" t="s">
        <v>135</v>
      </c>
      <c r="D54" s="94">
        <f t="shared" si="9"/>
        <v>125100000</v>
      </c>
      <c r="E54" s="95">
        <f t="shared" si="4"/>
        <v>125100000</v>
      </c>
      <c r="F54" s="90"/>
      <c r="G54" s="90">
        <v>125100000</v>
      </c>
      <c r="H54" s="90"/>
      <c r="I54" s="90"/>
      <c r="J54" s="90"/>
      <c r="K54" s="90"/>
      <c r="L54" s="95">
        <f t="shared" si="5"/>
        <v>125100000</v>
      </c>
      <c r="M54" s="90"/>
      <c r="N54" s="90">
        <v>125100000</v>
      </c>
      <c r="O54" s="90"/>
      <c r="P54" s="90"/>
    </row>
    <row r="55" spans="2:16" ht="13.5" customHeight="1" x14ac:dyDescent="0.2">
      <c r="B55" s="92">
        <v>40</v>
      </c>
      <c r="C55" s="97" t="s">
        <v>136</v>
      </c>
      <c r="D55" s="94">
        <f t="shared" si="9"/>
        <v>23400000</v>
      </c>
      <c r="E55" s="95">
        <f t="shared" si="4"/>
        <v>23400000</v>
      </c>
      <c r="F55" s="90"/>
      <c r="G55" s="90">
        <v>23400000</v>
      </c>
      <c r="H55" s="90"/>
      <c r="I55" s="90"/>
      <c r="J55" s="90"/>
      <c r="K55" s="90"/>
      <c r="L55" s="95">
        <f t="shared" si="5"/>
        <v>23400000</v>
      </c>
      <c r="M55" s="90"/>
      <c r="N55" s="90">
        <v>23400000</v>
      </c>
      <c r="O55" s="90"/>
      <c r="P55" s="90"/>
    </row>
    <row r="56" spans="2:16" ht="13.5" customHeight="1" x14ac:dyDescent="0.2">
      <c r="B56" s="92">
        <v>41</v>
      </c>
      <c r="C56" s="97" t="s">
        <v>137</v>
      </c>
      <c r="D56" s="94">
        <f t="shared" si="9"/>
        <v>23400000</v>
      </c>
      <c r="E56" s="95">
        <f t="shared" si="4"/>
        <v>23400000</v>
      </c>
      <c r="F56" s="90"/>
      <c r="G56" s="90">
        <v>23400000</v>
      </c>
      <c r="H56" s="90"/>
      <c r="I56" s="90"/>
      <c r="J56" s="90"/>
      <c r="K56" s="90"/>
      <c r="L56" s="95">
        <f t="shared" si="5"/>
        <v>23400000</v>
      </c>
      <c r="M56" s="90"/>
      <c r="N56" s="90">
        <v>23400000</v>
      </c>
      <c r="O56" s="90"/>
      <c r="P56" s="90"/>
    </row>
    <row r="57" spans="2:16" ht="13.5" customHeight="1" x14ac:dyDescent="0.2">
      <c r="B57" s="92">
        <v>42</v>
      </c>
      <c r="C57" s="97" t="s">
        <v>138</v>
      </c>
      <c r="D57" s="94">
        <f t="shared" si="9"/>
        <v>23400000</v>
      </c>
      <c r="E57" s="95">
        <f t="shared" si="4"/>
        <v>23400000</v>
      </c>
      <c r="F57" s="90"/>
      <c r="G57" s="90">
        <v>23400000</v>
      </c>
      <c r="H57" s="90"/>
      <c r="I57" s="90"/>
      <c r="J57" s="90"/>
      <c r="K57" s="90"/>
      <c r="L57" s="95">
        <f t="shared" si="5"/>
        <v>23400000</v>
      </c>
      <c r="M57" s="90"/>
      <c r="N57" s="90">
        <v>23400000</v>
      </c>
      <c r="O57" s="90"/>
      <c r="P57" s="90"/>
    </row>
    <row r="58" spans="2:16" ht="13.5" customHeight="1" x14ac:dyDescent="0.2">
      <c r="B58" s="92">
        <v>43</v>
      </c>
      <c r="C58" s="97" t="s">
        <v>139</v>
      </c>
      <c r="D58" s="94">
        <f t="shared" si="9"/>
        <v>0</v>
      </c>
      <c r="E58" s="95">
        <f t="shared" si="4"/>
        <v>0</v>
      </c>
      <c r="F58" s="90"/>
      <c r="G58" s="90">
        <v>0</v>
      </c>
      <c r="H58" s="90"/>
      <c r="I58" s="90"/>
      <c r="J58" s="90"/>
      <c r="K58" s="90"/>
      <c r="L58" s="95">
        <f t="shared" si="5"/>
        <v>0</v>
      </c>
      <c r="M58" s="90"/>
      <c r="N58" s="90">
        <v>0</v>
      </c>
      <c r="O58" s="90"/>
      <c r="P58" s="90"/>
    </row>
    <row r="59" spans="2:16" ht="13.5" customHeight="1" x14ac:dyDescent="0.2">
      <c r="B59" s="92">
        <v>44</v>
      </c>
      <c r="C59" s="97" t="s">
        <v>140</v>
      </c>
      <c r="D59" s="94">
        <f t="shared" si="9"/>
        <v>0</v>
      </c>
      <c r="E59" s="95">
        <f t="shared" si="4"/>
        <v>0</v>
      </c>
      <c r="F59" s="90"/>
      <c r="G59" s="90">
        <v>0</v>
      </c>
      <c r="H59" s="90"/>
      <c r="I59" s="90"/>
      <c r="J59" s="90"/>
      <c r="K59" s="90"/>
      <c r="L59" s="95">
        <f t="shared" si="5"/>
        <v>0</v>
      </c>
      <c r="M59" s="90"/>
      <c r="N59" s="90">
        <v>0</v>
      </c>
      <c r="O59" s="90"/>
      <c r="P59" s="90"/>
    </row>
    <row r="60" spans="2:16" ht="13.5" customHeight="1" x14ac:dyDescent="0.2">
      <c r="B60" s="92">
        <v>45</v>
      </c>
      <c r="C60" s="97" t="s">
        <v>141</v>
      </c>
      <c r="D60" s="94">
        <f t="shared" si="9"/>
        <v>0</v>
      </c>
      <c r="E60" s="95">
        <f t="shared" si="4"/>
        <v>0</v>
      </c>
      <c r="F60" s="90"/>
      <c r="G60" s="90">
        <v>0</v>
      </c>
      <c r="H60" s="90"/>
      <c r="I60" s="90"/>
      <c r="J60" s="90"/>
      <c r="K60" s="90"/>
      <c r="L60" s="95">
        <f t="shared" si="5"/>
        <v>0</v>
      </c>
      <c r="M60" s="90"/>
      <c r="N60" s="90">
        <v>0</v>
      </c>
      <c r="O60" s="90"/>
      <c r="P60" s="90"/>
    </row>
    <row r="61" spans="2:16" ht="13.5" customHeight="1" x14ac:dyDescent="0.2">
      <c r="B61" s="92">
        <v>46</v>
      </c>
      <c r="C61" s="97" t="s">
        <v>142</v>
      </c>
      <c r="D61" s="94">
        <f t="shared" si="9"/>
        <v>5400000</v>
      </c>
      <c r="E61" s="95">
        <f t="shared" si="4"/>
        <v>5400000</v>
      </c>
      <c r="F61" s="90"/>
      <c r="G61" s="90">
        <v>5400000</v>
      </c>
      <c r="H61" s="90"/>
      <c r="I61" s="90"/>
      <c r="J61" s="90"/>
      <c r="K61" s="90"/>
      <c r="L61" s="95">
        <f t="shared" si="5"/>
        <v>5400000</v>
      </c>
      <c r="M61" s="90"/>
      <c r="N61" s="90">
        <v>5400000</v>
      </c>
      <c r="O61" s="90"/>
      <c r="P61" s="90"/>
    </row>
    <row r="62" spans="2:16" ht="13.5" customHeight="1" x14ac:dyDescent="0.2">
      <c r="B62" s="92">
        <v>47</v>
      </c>
      <c r="C62" s="97" t="s">
        <v>143</v>
      </c>
      <c r="D62" s="94">
        <f t="shared" si="9"/>
        <v>0</v>
      </c>
      <c r="E62" s="95">
        <f t="shared" si="4"/>
        <v>0</v>
      </c>
      <c r="F62" s="90"/>
      <c r="G62" s="90">
        <v>0</v>
      </c>
      <c r="H62" s="90"/>
      <c r="I62" s="90"/>
      <c r="J62" s="90"/>
      <c r="K62" s="90"/>
      <c r="L62" s="95">
        <f t="shared" si="5"/>
        <v>0</v>
      </c>
      <c r="M62" s="90"/>
      <c r="N62" s="90">
        <v>0</v>
      </c>
      <c r="O62" s="90"/>
      <c r="P62" s="90"/>
    </row>
    <row r="63" spans="2:16" ht="13.5" customHeight="1" x14ac:dyDescent="0.2">
      <c r="B63" s="92">
        <v>48</v>
      </c>
      <c r="C63" s="97" t="s">
        <v>144</v>
      </c>
      <c r="D63" s="94">
        <f t="shared" si="9"/>
        <v>6480000</v>
      </c>
      <c r="E63" s="95">
        <f t="shared" si="4"/>
        <v>6480000</v>
      </c>
      <c r="F63" s="90"/>
      <c r="G63" s="90">
        <v>6480000</v>
      </c>
      <c r="H63" s="90"/>
      <c r="I63" s="90"/>
      <c r="J63" s="90"/>
      <c r="K63" s="90"/>
      <c r="L63" s="95">
        <f t="shared" si="5"/>
        <v>6480000</v>
      </c>
      <c r="M63" s="90"/>
      <c r="N63" s="90">
        <v>6480000</v>
      </c>
      <c r="O63" s="90"/>
      <c r="P63" s="90"/>
    </row>
    <row r="64" spans="2:16" ht="13.5" customHeight="1" x14ac:dyDescent="0.2">
      <c r="B64" s="92">
        <v>49</v>
      </c>
      <c r="C64" s="97" t="s">
        <v>145</v>
      </c>
      <c r="D64" s="94">
        <f t="shared" si="9"/>
        <v>81900000</v>
      </c>
      <c r="E64" s="95">
        <f t="shared" si="4"/>
        <v>81900000</v>
      </c>
      <c r="F64" s="90"/>
      <c r="G64" s="90">
        <v>81900000</v>
      </c>
      <c r="H64" s="90"/>
      <c r="I64" s="90"/>
      <c r="J64" s="90"/>
      <c r="K64" s="90"/>
      <c r="L64" s="95">
        <f t="shared" si="5"/>
        <v>81900000</v>
      </c>
      <c r="M64" s="90"/>
      <c r="N64" s="90">
        <v>81900000</v>
      </c>
      <c r="O64" s="90"/>
      <c r="P64" s="90"/>
    </row>
    <row r="65" spans="2:16" ht="13.5" customHeight="1" x14ac:dyDescent="0.2">
      <c r="B65" s="92">
        <v>50</v>
      </c>
      <c r="C65" s="97" t="s">
        <v>146</v>
      </c>
      <c r="D65" s="94">
        <f t="shared" si="9"/>
        <v>81000000</v>
      </c>
      <c r="E65" s="95">
        <f t="shared" si="4"/>
        <v>81000000</v>
      </c>
      <c r="F65" s="90"/>
      <c r="G65" s="90">
        <v>81000000</v>
      </c>
      <c r="H65" s="90"/>
      <c r="I65" s="90"/>
      <c r="J65" s="90"/>
      <c r="K65" s="90"/>
      <c r="L65" s="95">
        <f t="shared" si="5"/>
        <v>81000000</v>
      </c>
      <c r="M65" s="90"/>
      <c r="N65" s="90">
        <v>81000000</v>
      </c>
      <c r="O65" s="90"/>
      <c r="P65" s="90"/>
    </row>
    <row r="66" spans="2:16" ht="13.5" customHeight="1" x14ac:dyDescent="0.2">
      <c r="B66" s="92">
        <v>51</v>
      </c>
      <c r="C66" s="97" t="s">
        <v>147</v>
      </c>
      <c r="D66" s="94">
        <f t="shared" si="9"/>
        <v>8100000</v>
      </c>
      <c r="E66" s="95">
        <f t="shared" si="4"/>
        <v>8100000</v>
      </c>
      <c r="F66" s="90"/>
      <c r="G66" s="90">
        <v>8100000</v>
      </c>
      <c r="H66" s="90"/>
      <c r="I66" s="90"/>
      <c r="J66" s="90"/>
      <c r="K66" s="90"/>
      <c r="L66" s="95">
        <f t="shared" si="5"/>
        <v>8100000</v>
      </c>
      <c r="M66" s="90"/>
      <c r="N66" s="90">
        <v>8100000</v>
      </c>
      <c r="O66" s="90"/>
      <c r="P66" s="90"/>
    </row>
    <row r="67" spans="2:16" ht="13.5" customHeight="1" x14ac:dyDescent="0.2">
      <c r="B67" s="92">
        <v>52</v>
      </c>
      <c r="C67" s="97" t="s">
        <v>148</v>
      </c>
      <c r="D67" s="94">
        <f t="shared" si="9"/>
        <v>0</v>
      </c>
      <c r="E67" s="95">
        <f t="shared" si="4"/>
        <v>0</v>
      </c>
      <c r="F67" s="90"/>
      <c r="G67" s="90">
        <v>0</v>
      </c>
      <c r="H67" s="90"/>
      <c r="I67" s="90"/>
      <c r="J67" s="90"/>
      <c r="K67" s="90"/>
      <c r="L67" s="95">
        <f t="shared" si="5"/>
        <v>0</v>
      </c>
      <c r="M67" s="90"/>
      <c r="N67" s="90">
        <v>0</v>
      </c>
      <c r="O67" s="90"/>
      <c r="P67" s="90"/>
    </row>
    <row r="68" spans="2:16" ht="13.5" customHeight="1" x14ac:dyDescent="0.2">
      <c r="B68" s="92">
        <v>53</v>
      </c>
      <c r="C68" s="97" t="s">
        <v>149</v>
      </c>
      <c r="D68" s="94">
        <f t="shared" si="9"/>
        <v>46800000</v>
      </c>
      <c r="E68" s="95">
        <f t="shared" si="4"/>
        <v>46800000</v>
      </c>
      <c r="F68" s="90"/>
      <c r="G68" s="90">
        <v>46800000</v>
      </c>
      <c r="H68" s="90"/>
      <c r="I68" s="90"/>
      <c r="J68" s="90"/>
      <c r="K68" s="90"/>
      <c r="L68" s="95">
        <f t="shared" si="5"/>
        <v>46800000</v>
      </c>
      <c r="M68" s="90"/>
      <c r="N68" s="90">
        <v>46800000</v>
      </c>
      <c r="O68" s="90"/>
      <c r="P68" s="90"/>
    </row>
    <row r="69" spans="2:16" ht="13.5" customHeight="1" x14ac:dyDescent="0.2">
      <c r="B69" s="92">
        <v>54</v>
      </c>
      <c r="C69" s="97" t="s">
        <v>150</v>
      </c>
      <c r="D69" s="94">
        <f t="shared" si="9"/>
        <v>34200000</v>
      </c>
      <c r="E69" s="95">
        <f t="shared" si="4"/>
        <v>34200000</v>
      </c>
      <c r="F69" s="90"/>
      <c r="G69" s="90">
        <v>34200000</v>
      </c>
      <c r="H69" s="90"/>
      <c r="I69" s="90"/>
      <c r="J69" s="90"/>
      <c r="K69" s="90"/>
      <c r="L69" s="95">
        <f t="shared" si="5"/>
        <v>34200000</v>
      </c>
      <c r="M69" s="90"/>
      <c r="N69" s="90">
        <v>34200000</v>
      </c>
      <c r="O69" s="90"/>
      <c r="P69" s="90"/>
    </row>
    <row r="70" spans="2:16" ht="13.5" customHeight="1" x14ac:dyDescent="0.2">
      <c r="B70" s="92">
        <v>55</v>
      </c>
      <c r="C70" s="97" t="s">
        <v>151</v>
      </c>
      <c r="D70" s="94">
        <f t="shared" si="9"/>
        <v>0</v>
      </c>
      <c r="E70" s="95">
        <f t="shared" si="4"/>
        <v>0</v>
      </c>
      <c r="F70" s="90"/>
      <c r="G70" s="90">
        <v>0</v>
      </c>
      <c r="H70" s="90"/>
      <c r="I70" s="90"/>
      <c r="J70" s="90"/>
      <c r="K70" s="90"/>
      <c r="L70" s="95">
        <f t="shared" si="5"/>
        <v>0</v>
      </c>
      <c r="M70" s="90"/>
      <c r="N70" s="90">
        <v>0</v>
      </c>
      <c r="O70" s="90"/>
      <c r="P70" s="90"/>
    </row>
    <row r="71" spans="2:16" ht="13.5" customHeight="1" x14ac:dyDescent="0.2">
      <c r="B71" s="92">
        <v>56</v>
      </c>
      <c r="C71" s="97" t="s">
        <v>152</v>
      </c>
      <c r="D71" s="94">
        <f t="shared" si="9"/>
        <v>31500000</v>
      </c>
      <c r="E71" s="95">
        <f t="shared" si="4"/>
        <v>31500000</v>
      </c>
      <c r="F71" s="90"/>
      <c r="G71" s="90">
        <v>31500000</v>
      </c>
      <c r="H71" s="90"/>
      <c r="I71" s="90"/>
      <c r="J71" s="90"/>
      <c r="K71" s="90"/>
      <c r="L71" s="95">
        <f t="shared" si="5"/>
        <v>31500000</v>
      </c>
      <c r="M71" s="90"/>
      <c r="N71" s="90">
        <v>31500000</v>
      </c>
      <c r="O71" s="90"/>
      <c r="P71" s="90"/>
    </row>
    <row r="72" spans="2:16" ht="13.5" customHeight="1" x14ac:dyDescent="0.2">
      <c r="B72" s="92">
        <v>57</v>
      </c>
      <c r="C72" s="97" t="s">
        <v>153</v>
      </c>
      <c r="D72" s="94">
        <f t="shared" si="9"/>
        <v>47700000</v>
      </c>
      <c r="E72" s="95">
        <f t="shared" si="4"/>
        <v>47700000</v>
      </c>
      <c r="F72" s="90"/>
      <c r="G72" s="90">
        <v>47700000</v>
      </c>
      <c r="H72" s="90"/>
      <c r="I72" s="90"/>
      <c r="J72" s="90"/>
      <c r="K72" s="90"/>
      <c r="L72" s="95">
        <f t="shared" si="5"/>
        <v>47700000</v>
      </c>
      <c r="M72" s="90"/>
      <c r="N72" s="90">
        <v>47700000</v>
      </c>
      <c r="O72" s="90"/>
      <c r="P72" s="90"/>
    </row>
    <row r="73" spans="2:16" ht="13.5" customHeight="1" x14ac:dyDescent="0.2">
      <c r="B73" s="92">
        <v>58</v>
      </c>
      <c r="C73" s="97" t="s">
        <v>154</v>
      </c>
      <c r="D73" s="94">
        <f t="shared" si="9"/>
        <v>2700000</v>
      </c>
      <c r="E73" s="95">
        <f t="shared" si="4"/>
        <v>2700000</v>
      </c>
      <c r="F73" s="90"/>
      <c r="G73" s="90">
        <v>2700000</v>
      </c>
      <c r="H73" s="90"/>
      <c r="I73" s="90"/>
      <c r="J73" s="90"/>
      <c r="K73" s="90"/>
      <c r="L73" s="95">
        <f t="shared" si="5"/>
        <v>2700000</v>
      </c>
      <c r="M73" s="90"/>
      <c r="N73" s="90">
        <v>2700000</v>
      </c>
      <c r="O73" s="90"/>
      <c r="P73" s="90"/>
    </row>
    <row r="74" spans="2:16" ht="13.5" customHeight="1" x14ac:dyDescent="0.2">
      <c r="B74" s="92">
        <v>59</v>
      </c>
      <c r="C74" s="97" t="s">
        <v>155</v>
      </c>
      <c r="D74" s="94">
        <f t="shared" si="9"/>
        <v>36900000</v>
      </c>
      <c r="E74" s="95">
        <f t="shared" si="4"/>
        <v>36900000</v>
      </c>
      <c r="F74" s="90"/>
      <c r="G74" s="90">
        <v>36900000</v>
      </c>
      <c r="H74" s="90"/>
      <c r="I74" s="90"/>
      <c r="J74" s="90"/>
      <c r="K74" s="90"/>
      <c r="L74" s="95">
        <f t="shared" si="5"/>
        <v>36900000</v>
      </c>
      <c r="M74" s="90"/>
      <c r="N74" s="90">
        <v>36900000</v>
      </c>
      <c r="O74" s="90"/>
      <c r="P74" s="90"/>
    </row>
    <row r="75" spans="2:16" ht="13.5" customHeight="1" x14ac:dyDescent="0.2">
      <c r="B75" s="92">
        <v>60</v>
      </c>
      <c r="C75" s="97" t="s">
        <v>156</v>
      </c>
      <c r="D75" s="94">
        <f t="shared" si="9"/>
        <v>26100000</v>
      </c>
      <c r="E75" s="95">
        <f t="shared" si="4"/>
        <v>26100000</v>
      </c>
      <c r="F75" s="90"/>
      <c r="G75" s="90">
        <v>26100000</v>
      </c>
      <c r="H75" s="90"/>
      <c r="I75" s="90"/>
      <c r="J75" s="90"/>
      <c r="K75" s="90"/>
      <c r="L75" s="95">
        <f t="shared" si="5"/>
        <v>26100000</v>
      </c>
      <c r="M75" s="90"/>
      <c r="N75" s="90">
        <v>26100000</v>
      </c>
      <c r="O75" s="90"/>
      <c r="P75" s="90"/>
    </row>
    <row r="76" spans="2:16" ht="13.5" customHeight="1" x14ac:dyDescent="0.2">
      <c r="B76" s="92">
        <v>61</v>
      </c>
      <c r="C76" s="97" t="s">
        <v>157</v>
      </c>
      <c r="D76" s="94">
        <f t="shared" si="9"/>
        <v>5400000</v>
      </c>
      <c r="E76" s="95">
        <f t="shared" si="4"/>
        <v>5400000</v>
      </c>
      <c r="F76" s="90"/>
      <c r="G76" s="90">
        <v>5400000</v>
      </c>
      <c r="H76" s="90"/>
      <c r="I76" s="90"/>
      <c r="J76" s="90"/>
      <c r="K76" s="90"/>
      <c r="L76" s="95">
        <f t="shared" si="5"/>
        <v>5400000</v>
      </c>
      <c r="M76" s="90"/>
      <c r="N76" s="90">
        <v>5400000</v>
      </c>
      <c r="O76" s="90"/>
      <c r="P76" s="90"/>
    </row>
    <row r="77" spans="2:16" ht="13.5" customHeight="1" x14ac:dyDescent="0.2">
      <c r="B77" s="92">
        <v>62</v>
      </c>
      <c r="C77" s="97" t="s">
        <v>158</v>
      </c>
      <c r="D77" s="94">
        <f t="shared" si="9"/>
        <v>0</v>
      </c>
      <c r="E77" s="95">
        <f t="shared" si="4"/>
        <v>0</v>
      </c>
      <c r="F77" s="90"/>
      <c r="G77" s="90">
        <v>0</v>
      </c>
      <c r="H77" s="90"/>
      <c r="I77" s="90"/>
      <c r="J77" s="90"/>
      <c r="K77" s="90"/>
      <c r="L77" s="95">
        <f t="shared" si="5"/>
        <v>0</v>
      </c>
      <c r="M77" s="90"/>
      <c r="N77" s="90">
        <v>0</v>
      </c>
      <c r="O77" s="90"/>
      <c r="P77" s="90"/>
    </row>
    <row r="78" spans="2:16" ht="13.5" customHeight="1" x14ac:dyDescent="0.2">
      <c r="B78" s="92">
        <v>63</v>
      </c>
      <c r="C78" s="97" t="s">
        <v>159</v>
      </c>
      <c r="D78" s="94">
        <f t="shared" si="9"/>
        <v>0</v>
      </c>
      <c r="E78" s="95">
        <f t="shared" si="4"/>
        <v>0</v>
      </c>
      <c r="F78" s="90"/>
      <c r="G78" s="90">
        <v>0</v>
      </c>
      <c r="H78" s="90"/>
      <c r="I78" s="90"/>
      <c r="J78" s="90"/>
      <c r="K78" s="90"/>
      <c r="L78" s="95">
        <f t="shared" si="5"/>
        <v>0</v>
      </c>
      <c r="M78" s="90"/>
      <c r="N78" s="90">
        <v>0</v>
      </c>
      <c r="O78" s="90"/>
      <c r="P78" s="90"/>
    </row>
    <row r="79" spans="2:16" ht="13.5" customHeight="1" x14ac:dyDescent="0.2">
      <c r="B79" s="92">
        <v>64</v>
      </c>
      <c r="C79" s="97" t="s">
        <v>171</v>
      </c>
      <c r="D79" s="94">
        <f t="shared" si="9"/>
        <v>23400000</v>
      </c>
      <c r="E79" s="95">
        <f t="shared" si="4"/>
        <v>23400000</v>
      </c>
      <c r="F79" s="90"/>
      <c r="G79" s="90">
        <v>23400000</v>
      </c>
      <c r="H79" s="90"/>
      <c r="I79" s="90"/>
      <c r="J79" s="90"/>
      <c r="K79" s="90"/>
      <c r="L79" s="95">
        <f t="shared" si="5"/>
        <v>23400000</v>
      </c>
      <c r="M79" s="90"/>
      <c r="N79" s="90">
        <v>23400000</v>
      </c>
      <c r="O79" s="90"/>
      <c r="P79" s="90"/>
    </row>
  </sheetData>
  <mergeCells count="25">
    <mergeCell ref="E9:P9"/>
    <mergeCell ref="L10:P10"/>
    <mergeCell ref="B2:C2"/>
    <mergeCell ref="B5:P5"/>
    <mergeCell ref="B6:P6"/>
    <mergeCell ref="B7:P7"/>
    <mergeCell ref="B9:B13"/>
    <mergeCell ref="C9:C13"/>
    <mergeCell ref="B4:C4"/>
    <mergeCell ref="P12:P13"/>
    <mergeCell ref="I12:I13"/>
    <mergeCell ref="O12:O13"/>
    <mergeCell ref="H12:H13"/>
    <mergeCell ref="E12:E13"/>
    <mergeCell ref="F12:F13"/>
    <mergeCell ref="G12:G13"/>
    <mergeCell ref="L12:L13"/>
    <mergeCell ref="M12:M13"/>
    <mergeCell ref="N12:N13"/>
    <mergeCell ref="E11:I11"/>
    <mergeCell ref="J11:J13"/>
    <mergeCell ref="D11:D13"/>
    <mergeCell ref="K11:K13"/>
    <mergeCell ref="L11:P11"/>
    <mergeCell ref="D10:I10"/>
  </mergeCells>
  <pageMargins left="0.49" right="0.16" top="0.75" bottom="0.75" header="0.3" footer="0.3"/>
  <pageSetup paperSize="9" scale="82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view="pageBreakPreview" topLeftCell="A19" zoomScale="91" zoomScaleNormal="100" zoomScaleSheetLayoutView="91" workbookViewId="0">
      <selection activeCell="D31" sqref="D31"/>
    </sheetView>
  </sheetViews>
  <sheetFormatPr defaultColWidth="9.140625" defaultRowHeight="15" x14ac:dyDescent="0.25"/>
  <cols>
    <col min="1" max="1" width="4.85546875" style="28" customWidth="1"/>
    <col min="2" max="2" width="48.7109375" style="27" customWidth="1"/>
    <col min="3" max="3" width="18.7109375" style="27" customWidth="1"/>
    <col min="4" max="4" width="18.85546875" style="27" customWidth="1"/>
    <col min="5" max="16384" width="9.140625" style="27"/>
  </cols>
  <sheetData>
    <row r="1" spans="1:4" ht="13.9" customHeight="1" x14ac:dyDescent="0.2">
      <c r="A1" s="82" t="s">
        <v>5</v>
      </c>
      <c r="B1" s="82"/>
    </row>
    <row r="2" spans="1:4" x14ac:dyDescent="0.2">
      <c r="A2" s="1" t="s">
        <v>98</v>
      </c>
      <c r="B2" s="1"/>
    </row>
    <row r="3" spans="1:4" x14ac:dyDescent="0.25">
      <c r="A3" s="84" t="s">
        <v>40</v>
      </c>
      <c r="B3" s="84"/>
    </row>
    <row r="4" spans="1:4" x14ac:dyDescent="0.25">
      <c r="A4" s="85" t="s">
        <v>102</v>
      </c>
      <c r="B4" s="85"/>
      <c r="C4" s="85"/>
      <c r="D4" s="85"/>
    </row>
    <row r="5" spans="1:4" x14ac:dyDescent="0.25">
      <c r="A5" s="85" t="s">
        <v>50</v>
      </c>
      <c r="B5" s="85"/>
      <c r="C5" s="85"/>
      <c r="D5" s="85"/>
    </row>
    <row r="6" spans="1:4" ht="15.75" x14ac:dyDescent="0.25">
      <c r="A6" s="77" t="s">
        <v>99</v>
      </c>
      <c r="B6" s="77"/>
      <c r="C6" s="77"/>
      <c r="D6" s="77"/>
    </row>
    <row r="7" spans="1:4" ht="21" customHeight="1" x14ac:dyDescent="0.25">
      <c r="D7" s="57" t="s">
        <v>63</v>
      </c>
    </row>
    <row r="8" spans="1:4" s="30" customFormat="1" ht="13.9" customHeight="1" x14ac:dyDescent="0.25">
      <c r="A8" s="86" t="s">
        <v>51</v>
      </c>
      <c r="B8" s="86" t="s">
        <v>6</v>
      </c>
      <c r="C8" s="87" t="s">
        <v>38</v>
      </c>
      <c r="D8" s="88"/>
    </row>
    <row r="9" spans="1:4" s="30" customFormat="1" ht="14.25" x14ac:dyDescent="0.25">
      <c r="A9" s="86"/>
      <c r="B9" s="86"/>
      <c r="C9" s="87" t="s">
        <v>96</v>
      </c>
      <c r="D9" s="88"/>
    </row>
    <row r="10" spans="1:4" s="30" customFormat="1" ht="13.9" customHeight="1" x14ac:dyDescent="0.25">
      <c r="A10" s="86"/>
      <c r="B10" s="86"/>
      <c r="C10" s="83" t="s">
        <v>17</v>
      </c>
      <c r="D10" s="83" t="s">
        <v>47</v>
      </c>
    </row>
    <row r="11" spans="1:4" s="30" customFormat="1" ht="28.9" customHeight="1" x14ac:dyDescent="0.25">
      <c r="A11" s="86"/>
      <c r="B11" s="86"/>
      <c r="C11" s="83"/>
      <c r="D11" s="83"/>
    </row>
    <row r="12" spans="1:4" s="28" customFormat="1" x14ac:dyDescent="0.25">
      <c r="A12" s="31" t="s">
        <v>0</v>
      </c>
      <c r="B12" s="31" t="s">
        <v>1</v>
      </c>
      <c r="C12" s="31">
        <v>3</v>
      </c>
      <c r="D12" s="31">
        <v>4</v>
      </c>
    </row>
    <row r="13" spans="1:4" s="28" customFormat="1" ht="15.75" customHeight="1" x14ac:dyDescent="0.25">
      <c r="A13" s="29" t="s">
        <v>2</v>
      </c>
      <c r="B13" s="43" t="s">
        <v>46</v>
      </c>
      <c r="C13" s="47">
        <f>C14+C22</f>
        <v>0</v>
      </c>
      <c r="D13" s="47">
        <f>D14+D22</f>
        <v>0</v>
      </c>
    </row>
    <row r="14" spans="1:4" s="28" customFormat="1" ht="15.75" customHeight="1" x14ac:dyDescent="0.25">
      <c r="A14" s="60" t="s">
        <v>2</v>
      </c>
      <c r="B14" s="61" t="s">
        <v>64</v>
      </c>
      <c r="C14" s="60"/>
      <c r="D14" s="62">
        <f>D15</f>
        <v>0</v>
      </c>
    </row>
    <row r="15" spans="1:4" s="30" customFormat="1" ht="15.75" customHeight="1" x14ac:dyDescent="0.25">
      <c r="A15" s="63">
        <v>1</v>
      </c>
      <c r="B15" s="64" t="s">
        <v>65</v>
      </c>
      <c r="C15" s="65"/>
      <c r="D15" s="66"/>
    </row>
    <row r="16" spans="1:4" ht="15.75" customHeight="1" x14ac:dyDescent="0.25">
      <c r="A16" s="63"/>
      <c r="B16" s="64" t="s">
        <v>66</v>
      </c>
      <c r="C16" s="65"/>
      <c r="D16" s="66"/>
    </row>
    <row r="17" spans="1:4" ht="15.75" customHeight="1" x14ac:dyDescent="0.25">
      <c r="A17" s="63"/>
      <c r="B17" s="64" t="s">
        <v>67</v>
      </c>
      <c r="C17" s="65"/>
      <c r="D17" s="66"/>
    </row>
    <row r="18" spans="1:4" ht="15.75" customHeight="1" x14ac:dyDescent="0.25">
      <c r="A18" s="63"/>
      <c r="B18" s="64" t="s">
        <v>68</v>
      </c>
      <c r="C18" s="65"/>
      <c r="D18" s="66"/>
    </row>
    <row r="19" spans="1:4" s="30" customFormat="1" ht="15.75" customHeight="1" x14ac:dyDescent="0.25">
      <c r="A19" s="63">
        <v>2</v>
      </c>
      <c r="B19" s="64" t="s">
        <v>69</v>
      </c>
      <c r="C19" s="65"/>
      <c r="D19" s="66"/>
    </row>
    <row r="20" spans="1:4" ht="15.75" customHeight="1" x14ac:dyDescent="0.25">
      <c r="A20" s="63"/>
      <c r="B20" s="64" t="s">
        <v>70</v>
      </c>
      <c r="C20" s="65"/>
      <c r="D20" s="66"/>
    </row>
    <row r="21" spans="1:4" ht="15.75" customHeight="1" x14ac:dyDescent="0.25">
      <c r="A21" s="63"/>
      <c r="B21" s="64" t="s">
        <v>71</v>
      </c>
      <c r="C21" s="65"/>
      <c r="D21" s="66"/>
    </row>
    <row r="22" spans="1:4" s="30" customFormat="1" ht="15.75" customHeight="1" x14ac:dyDescent="0.25">
      <c r="A22" s="63"/>
      <c r="B22" s="64" t="s">
        <v>72</v>
      </c>
      <c r="C22" s="65"/>
      <c r="D22" s="66"/>
    </row>
    <row r="23" spans="1:4" ht="15.75" customHeight="1" x14ac:dyDescent="0.25">
      <c r="A23" s="63">
        <v>3</v>
      </c>
      <c r="B23" s="64" t="s">
        <v>73</v>
      </c>
      <c r="C23" s="65"/>
      <c r="D23" s="66"/>
    </row>
    <row r="24" spans="1:4" ht="15.75" customHeight="1" x14ac:dyDescent="0.25">
      <c r="A24" s="60" t="s">
        <v>7</v>
      </c>
      <c r="B24" s="61" t="s">
        <v>74</v>
      </c>
      <c r="C24" s="60"/>
      <c r="D24" s="62"/>
    </row>
    <row r="25" spans="1:4" ht="15.75" customHeight="1" x14ac:dyDescent="0.25">
      <c r="A25" s="63">
        <v>1</v>
      </c>
      <c r="B25" s="64" t="s">
        <v>65</v>
      </c>
      <c r="C25" s="66">
        <f>C26+C27</f>
        <v>7250097186</v>
      </c>
      <c r="D25" s="66">
        <f>+D26+D27</f>
        <v>7250097186</v>
      </c>
    </row>
    <row r="26" spans="1:4" ht="15.75" customHeight="1" x14ac:dyDescent="0.25">
      <c r="A26" s="63"/>
      <c r="B26" s="64" t="s">
        <v>75</v>
      </c>
      <c r="C26" s="67">
        <f>D26</f>
        <v>4829408000</v>
      </c>
      <c r="D26" s="67">
        <v>4829408000</v>
      </c>
    </row>
    <row r="27" spans="1:4" ht="15.75" customHeight="1" x14ac:dyDescent="0.25">
      <c r="A27" s="63"/>
      <c r="B27" s="64" t="s">
        <v>76</v>
      </c>
      <c r="C27" s="67">
        <f>D27</f>
        <v>2420689186</v>
      </c>
      <c r="D27" s="67">
        <v>2420689186</v>
      </c>
    </row>
    <row r="28" spans="1:4" ht="15.75" customHeight="1" x14ac:dyDescent="0.25">
      <c r="A28" s="63">
        <v>2</v>
      </c>
      <c r="B28" s="64" t="s">
        <v>69</v>
      </c>
      <c r="C28" s="67">
        <f>C30+C29</f>
        <v>6108375261</v>
      </c>
      <c r="D28" s="67">
        <f>+D29+D30</f>
        <v>6108375261</v>
      </c>
    </row>
    <row r="29" spans="1:4" ht="15.75" customHeight="1" x14ac:dyDescent="0.25">
      <c r="A29" s="63"/>
      <c r="B29" s="64" t="s">
        <v>75</v>
      </c>
      <c r="C29" s="67">
        <f>D29</f>
        <v>4564931259</v>
      </c>
      <c r="D29" s="67">
        <v>4564931259</v>
      </c>
    </row>
    <row r="30" spans="1:4" ht="15.75" customHeight="1" x14ac:dyDescent="0.25">
      <c r="A30" s="63"/>
      <c r="B30" s="64" t="s">
        <v>76</v>
      </c>
      <c r="C30" s="67">
        <f>D30</f>
        <v>1543444002</v>
      </c>
      <c r="D30" s="67">
        <v>1543444002</v>
      </c>
    </row>
    <row r="31" spans="1:4" x14ac:dyDescent="0.25">
      <c r="A31" s="63">
        <v>3</v>
      </c>
      <c r="B31" s="64" t="s">
        <v>77</v>
      </c>
      <c r="C31" s="67">
        <f>+C32+C33</f>
        <v>1141721925</v>
      </c>
      <c r="D31" s="67">
        <f>D32+D33</f>
        <v>1141721925</v>
      </c>
    </row>
    <row r="32" spans="1:4" x14ac:dyDescent="0.25">
      <c r="A32" s="63"/>
      <c r="B32" s="64" t="s">
        <v>75</v>
      </c>
      <c r="C32" s="67">
        <f>C26-C29</f>
        <v>264476741</v>
      </c>
      <c r="D32" s="67">
        <v>264476741</v>
      </c>
    </row>
    <row r="33" spans="1:4" x14ac:dyDescent="0.25">
      <c r="A33" s="63"/>
      <c r="B33" s="64" t="s">
        <v>76</v>
      </c>
      <c r="C33" s="67">
        <f>C27-C30</f>
        <v>877245184</v>
      </c>
      <c r="D33" s="67">
        <v>877245184</v>
      </c>
    </row>
    <row r="34" spans="1:4" x14ac:dyDescent="0.25">
      <c r="A34" s="60" t="s">
        <v>78</v>
      </c>
      <c r="B34" s="61" t="s">
        <v>79</v>
      </c>
      <c r="C34" s="67"/>
      <c r="D34" s="67"/>
    </row>
    <row r="35" spans="1:4" x14ac:dyDescent="0.25">
      <c r="A35" s="63">
        <v>1</v>
      </c>
      <c r="B35" s="64" t="s">
        <v>65</v>
      </c>
      <c r="C35" s="67"/>
      <c r="D35" s="67"/>
    </row>
    <row r="36" spans="1:4" x14ac:dyDescent="0.25">
      <c r="A36" s="63">
        <v>2</v>
      </c>
      <c r="B36" s="64" t="s">
        <v>69</v>
      </c>
      <c r="C36" s="67"/>
      <c r="D36" s="67"/>
    </row>
    <row r="37" spans="1:4" x14ac:dyDescent="0.25">
      <c r="A37" s="63">
        <v>3</v>
      </c>
      <c r="B37" s="64" t="s">
        <v>73</v>
      </c>
      <c r="C37" s="67"/>
      <c r="D37" s="67"/>
    </row>
    <row r="38" spans="1:4" x14ac:dyDescent="0.25">
      <c r="A38" s="60" t="s">
        <v>80</v>
      </c>
      <c r="B38" s="61" t="s">
        <v>81</v>
      </c>
      <c r="C38" s="67"/>
      <c r="D38" s="67"/>
    </row>
    <row r="39" spans="1:4" x14ac:dyDescent="0.25">
      <c r="A39" s="63">
        <v>1</v>
      </c>
      <c r="B39" s="64" t="s">
        <v>82</v>
      </c>
      <c r="C39" s="67"/>
      <c r="D39" s="67"/>
    </row>
    <row r="40" spans="1:4" x14ac:dyDescent="0.25">
      <c r="A40" s="63">
        <v>2</v>
      </c>
      <c r="B40" s="64" t="s">
        <v>83</v>
      </c>
      <c r="C40" s="67"/>
      <c r="D40" s="67"/>
    </row>
    <row r="41" spans="1:4" x14ac:dyDescent="0.25">
      <c r="A41" s="63">
        <v>3</v>
      </c>
      <c r="B41" s="64" t="s">
        <v>77</v>
      </c>
      <c r="C41" s="67"/>
      <c r="D41" s="67"/>
    </row>
    <row r="42" spans="1:4" x14ac:dyDescent="0.25">
      <c r="A42" s="60" t="s">
        <v>84</v>
      </c>
      <c r="B42" s="61" t="s">
        <v>85</v>
      </c>
      <c r="C42" s="33">
        <f>C44+C43</f>
        <v>175449036.80000001</v>
      </c>
      <c r="D42" s="33">
        <f>D44+D43</f>
        <v>175449036.80000001</v>
      </c>
    </row>
    <row r="43" spans="1:4" x14ac:dyDescent="0.25">
      <c r="A43" s="60"/>
      <c r="B43" s="64" t="s">
        <v>75</v>
      </c>
      <c r="C43" s="68">
        <v>0</v>
      </c>
      <c r="D43" s="68">
        <v>0</v>
      </c>
    </row>
    <row r="44" spans="1:4" x14ac:dyDescent="0.25">
      <c r="A44" s="60"/>
      <c r="B44" s="64" t="s">
        <v>76</v>
      </c>
      <c r="C44" s="67">
        <f>D44</f>
        <v>175449036.80000001</v>
      </c>
      <c r="D44" s="67">
        <f>D33*0.2</f>
        <v>175449036.80000001</v>
      </c>
    </row>
    <row r="45" spans="1:4" ht="16.5" customHeight="1" x14ac:dyDescent="0.25">
      <c r="A45" s="60" t="s">
        <v>86</v>
      </c>
      <c r="B45" s="61" t="s">
        <v>87</v>
      </c>
      <c r="C45" s="68">
        <f>D23+C31+C37+C41-C42</f>
        <v>966272888.20000005</v>
      </c>
      <c r="D45" s="68">
        <f>D25-D28-D42</f>
        <v>966272888.20000005</v>
      </c>
    </row>
    <row r="46" spans="1:4" x14ac:dyDescent="0.25">
      <c r="A46" s="60">
        <v>1</v>
      </c>
      <c r="B46" s="61" t="s">
        <v>88</v>
      </c>
      <c r="C46" s="68"/>
      <c r="D46" s="68"/>
    </row>
    <row r="47" spans="1:4" x14ac:dyDescent="0.25">
      <c r="A47" s="60">
        <v>2</v>
      </c>
      <c r="B47" s="61" t="s">
        <v>89</v>
      </c>
      <c r="C47" s="68">
        <f>C48+C51+C54</f>
        <v>966272889</v>
      </c>
      <c r="D47" s="68">
        <f>D48+D51+D54</f>
        <v>966272889</v>
      </c>
    </row>
    <row r="48" spans="1:4" x14ac:dyDescent="0.25">
      <c r="A48" s="63"/>
      <c r="B48" s="64" t="s">
        <v>90</v>
      </c>
      <c r="C48" s="67">
        <f>D48</f>
        <v>241568222</v>
      </c>
      <c r="D48" s="67">
        <v>241568222</v>
      </c>
    </row>
    <row r="49" spans="1:4" hidden="1" x14ac:dyDescent="0.25">
      <c r="A49" s="63"/>
      <c r="B49" s="64" t="s">
        <v>91</v>
      </c>
      <c r="C49" s="67"/>
      <c r="D49" s="67"/>
    </row>
    <row r="50" spans="1:4" hidden="1" x14ac:dyDescent="0.25">
      <c r="A50" s="63"/>
      <c r="B50" s="64" t="s">
        <v>76</v>
      </c>
      <c r="C50" s="67"/>
      <c r="D50" s="67"/>
    </row>
    <row r="51" spans="1:4" x14ac:dyDescent="0.25">
      <c r="A51" s="63"/>
      <c r="B51" s="64" t="s">
        <v>92</v>
      </c>
      <c r="C51" s="67">
        <f>SUM(C52:C53)</f>
        <v>515691774</v>
      </c>
      <c r="D51" s="67">
        <f>D52+D53</f>
        <v>515691774</v>
      </c>
    </row>
    <row r="52" spans="1:4" s="74" customFormat="1" x14ac:dyDescent="0.25">
      <c r="A52" s="71"/>
      <c r="B52" s="72" t="s">
        <v>91</v>
      </c>
      <c r="C52" s="73">
        <v>116369766</v>
      </c>
      <c r="D52" s="73">
        <f>C52</f>
        <v>116369766</v>
      </c>
    </row>
    <row r="53" spans="1:4" s="74" customFormat="1" x14ac:dyDescent="0.25">
      <c r="A53" s="71"/>
      <c r="B53" s="72" t="s">
        <v>101</v>
      </c>
      <c r="C53" s="73">
        <v>399322008</v>
      </c>
      <c r="D53" s="73">
        <f>C53</f>
        <v>399322008</v>
      </c>
    </row>
    <row r="54" spans="1:4" x14ac:dyDescent="0.25">
      <c r="A54" s="63"/>
      <c r="B54" s="64" t="s">
        <v>93</v>
      </c>
      <c r="C54" s="67">
        <f>SUM(C55:C56)</f>
        <v>209012893</v>
      </c>
      <c r="D54" s="67">
        <f>D55+D56</f>
        <v>209012893</v>
      </c>
    </row>
    <row r="55" spans="1:4" s="74" customFormat="1" x14ac:dyDescent="0.25">
      <c r="A55" s="71"/>
      <c r="B55" s="72" t="s">
        <v>75</v>
      </c>
      <c r="C55" s="73">
        <v>81987790</v>
      </c>
      <c r="D55" s="73">
        <f>C55</f>
        <v>81987790</v>
      </c>
    </row>
    <row r="56" spans="1:4" s="74" customFormat="1" x14ac:dyDescent="0.25">
      <c r="A56" s="71"/>
      <c r="B56" s="72" t="s">
        <v>100</v>
      </c>
      <c r="C56" s="73">
        <v>127025103</v>
      </c>
      <c r="D56" s="73">
        <f>C56</f>
        <v>127025103</v>
      </c>
    </row>
    <row r="57" spans="1:4" x14ac:dyDescent="0.25">
      <c r="A57" s="63">
        <v>3</v>
      </c>
      <c r="B57" s="64" t="s">
        <v>94</v>
      </c>
      <c r="C57" s="67"/>
      <c r="D57" s="67"/>
    </row>
    <row r="58" spans="1:4" x14ac:dyDescent="0.25">
      <c r="A58" s="63">
        <v>4</v>
      </c>
      <c r="B58" s="64" t="s">
        <v>95</v>
      </c>
      <c r="C58" s="67">
        <f>D58</f>
        <v>0</v>
      </c>
      <c r="D58" s="67">
        <f>D60+D59</f>
        <v>0</v>
      </c>
    </row>
    <row r="59" spans="1:4" x14ac:dyDescent="0.25">
      <c r="A59" s="63"/>
      <c r="B59" s="64" t="s">
        <v>75</v>
      </c>
      <c r="C59" s="69">
        <f>D59</f>
        <v>0</v>
      </c>
      <c r="D59" s="69"/>
    </row>
    <row r="60" spans="1:4" x14ac:dyDescent="0.25">
      <c r="A60" s="63"/>
      <c r="B60" s="64" t="s">
        <v>76</v>
      </c>
      <c r="C60" s="70">
        <v>0</v>
      </c>
      <c r="D60" s="70">
        <v>0</v>
      </c>
    </row>
  </sheetData>
  <mergeCells count="11">
    <mergeCell ref="D10:D11"/>
    <mergeCell ref="A1:B1"/>
    <mergeCell ref="A3:B3"/>
    <mergeCell ref="A4:D4"/>
    <mergeCell ref="A5:D5"/>
    <mergeCell ref="A6:D6"/>
    <mergeCell ref="A8:A11"/>
    <mergeCell ref="B8:B11"/>
    <mergeCell ref="C8:D8"/>
    <mergeCell ref="C9:D9"/>
    <mergeCell ref="C10:C11"/>
  </mergeCells>
  <pageMargins left="0.83" right="0.45" top="0.75" bottom="0.75" header="0.3" footer="0.3"/>
  <pageSetup paperSize="9" scale="9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view="pageBreakPreview" zoomScaleNormal="100" zoomScaleSheetLayoutView="100" workbookViewId="0">
      <selection activeCell="C55" sqref="C55"/>
    </sheetView>
  </sheetViews>
  <sheetFormatPr defaultColWidth="9.140625" defaultRowHeight="15" x14ac:dyDescent="0.25"/>
  <cols>
    <col min="1" max="1" width="4.85546875" style="28" customWidth="1"/>
    <col min="2" max="2" width="37.5703125" style="27" customWidth="1"/>
    <col min="3" max="6" width="14.5703125" style="27" customWidth="1"/>
    <col min="7" max="16384" width="9.140625" style="27"/>
  </cols>
  <sheetData>
    <row r="1" spans="1:6" ht="13.9" customHeight="1" x14ac:dyDescent="0.2">
      <c r="A1" s="82" t="s">
        <v>188</v>
      </c>
      <c r="B1" s="82"/>
    </row>
    <row r="2" spans="1:6" x14ac:dyDescent="0.2">
      <c r="A2" s="1" t="s">
        <v>166</v>
      </c>
      <c r="B2" s="1"/>
    </row>
    <row r="3" spans="1:6" x14ac:dyDescent="0.25">
      <c r="A3" s="84" t="s">
        <v>167</v>
      </c>
      <c r="B3" s="84"/>
    </row>
    <row r="4" spans="1:6" x14ac:dyDescent="0.25">
      <c r="A4" s="85" t="s">
        <v>187</v>
      </c>
      <c r="B4" s="85"/>
      <c r="C4" s="85"/>
      <c r="D4" s="85"/>
      <c r="E4" s="85"/>
      <c r="F4" s="85"/>
    </row>
    <row r="5" spans="1:6" x14ac:dyDescent="0.25">
      <c r="A5" s="85" t="s">
        <v>50</v>
      </c>
      <c r="B5" s="85"/>
      <c r="C5" s="85"/>
      <c r="D5" s="85"/>
      <c r="E5" s="85"/>
      <c r="F5" s="85"/>
    </row>
    <row r="6" spans="1:6" ht="15.75" x14ac:dyDescent="0.25">
      <c r="A6" s="77" t="s">
        <v>189</v>
      </c>
      <c r="B6" s="77"/>
      <c r="C6" s="77"/>
      <c r="D6" s="77"/>
      <c r="E6" s="77"/>
      <c r="F6" s="77"/>
    </row>
    <row r="7" spans="1:6" ht="15" customHeight="1" x14ac:dyDescent="0.25">
      <c r="F7" s="57" t="s">
        <v>63</v>
      </c>
    </row>
    <row r="8" spans="1:6" s="30" customFormat="1" ht="13.9" customHeight="1" x14ac:dyDescent="0.25">
      <c r="A8" s="86" t="s">
        <v>51</v>
      </c>
      <c r="B8" s="86" t="s">
        <v>6</v>
      </c>
      <c r="C8" s="87" t="s">
        <v>38</v>
      </c>
      <c r="D8" s="128"/>
      <c r="E8" s="128"/>
      <c r="F8" s="88"/>
    </row>
    <row r="9" spans="1:6" s="30" customFormat="1" ht="14.25" customHeight="1" x14ac:dyDescent="0.25">
      <c r="A9" s="86"/>
      <c r="B9" s="86"/>
      <c r="C9" s="87" t="s">
        <v>96</v>
      </c>
      <c r="D9" s="128"/>
      <c r="E9" s="128" t="s">
        <v>104</v>
      </c>
      <c r="F9" s="88"/>
    </row>
    <row r="10" spans="1:6" s="30" customFormat="1" ht="13.9" customHeight="1" x14ac:dyDescent="0.25">
      <c r="A10" s="86"/>
      <c r="B10" s="86"/>
      <c r="C10" s="138" t="s">
        <v>17</v>
      </c>
      <c r="D10" s="139" t="s">
        <v>47</v>
      </c>
      <c r="E10" s="138" t="s">
        <v>17</v>
      </c>
      <c r="F10" s="138" t="s">
        <v>47</v>
      </c>
    </row>
    <row r="11" spans="1:6" s="30" customFormat="1" ht="17.25" customHeight="1" x14ac:dyDescent="0.25">
      <c r="A11" s="86"/>
      <c r="B11" s="86"/>
      <c r="C11" s="138"/>
      <c r="D11" s="140"/>
      <c r="E11" s="138"/>
      <c r="F11" s="138"/>
    </row>
    <row r="12" spans="1:6" s="28" customFormat="1" x14ac:dyDescent="0.25">
      <c r="A12" s="31" t="s">
        <v>0</v>
      </c>
      <c r="B12" s="31" t="s">
        <v>1</v>
      </c>
      <c r="C12" s="31">
        <v>3</v>
      </c>
      <c r="D12" s="31"/>
      <c r="E12" s="31"/>
      <c r="F12" s="31">
        <v>4</v>
      </c>
    </row>
    <row r="13" spans="1:6" s="28" customFormat="1" ht="15.75" customHeight="1" x14ac:dyDescent="0.25">
      <c r="A13" s="75" t="s">
        <v>2</v>
      </c>
      <c r="B13" s="43" t="s">
        <v>46</v>
      </c>
      <c r="C13" s="47">
        <f>C14+C22</f>
        <v>0</v>
      </c>
      <c r="D13" s="47"/>
      <c r="E13" s="47"/>
      <c r="F13" s="47">
        <f>F14+F22</f>
        <v>0</v>
      </c>
    </row>
    <row r="14" spans="1:6" s="28" customFormat="1" ht="15.75" customHeight="1" x14ac:dyDescent="0.25">
      <c r="A14" s="60" t="s">
        <v>2</v>
      </c>
      <c r="B14" s="61" t="s">
        <v>64</v>
      </c>
      <c r="C14" s="60"/>
      <c r="D14" s="60"/>
      <c r="E14" s="60"/>
      <c r="F14" s="62">
        <f>F15</f>
        <v>0</v>
      </c>
    </row>
    <row r="15" spans="1:6" s="30" customFormat="1" ht="15.75" customHeight="1" x14ac:dyDescent="0.25">
      <c r="A15" s="63">
        <v>1</v>
      </c>
      <c r="B15" s="64" t="s">
        <v>65</v>
      </c>
      <c r="C15" s="65"/>
      <c r="D15" s="65"/>
      <c r="E15" s="65"/>
      <c r="F15" s="66"/>
    </row>
    <row r="16" spans="1:6" ht="15.75" customHeight="1" x14ac:dyDescent="0.25">
      <c r="A16" s="63"/>
      <c r="B16" s="64" t="s">
        <v>174</v>
      </c>
      <c r="C16" s="65"/>
      <c r="D16" s="65"/>
      <c r="E16" s="65"/>
      <c r="F16" s="66"/>
    </row>
    <row r="17" spans="1:6" ht="15.75" customHeight="1" x14ac:dyDescent="0.25">
      <c r="A17" s="63"/>
      <c r="B17" s="64" t="s">
        <v>67</v>
      </c>
      <c r="C17" s="65"/>
      <c r="D17" s="65"/>
      <c r="E17" s="65"/>
      <c r="F17" s="66"/>
    </row>
    <row r="18" spans="1:6" ht="15.75" customHeight="1" x14ac:dyDescent="0.25">
      <c r="A18" s="63"/>
      <c r="B18" s="64" t="s">
        <v>68</v>
      </c>
      <c r="C18" s="65"/>
      <c r="D18" s="65"/>
      <c r="E18" s="65"/>
      <c r="F18" s="66"/>
    </row>
    <row r="19" spans="1:6" s="30" customFormat="1" ht="15.75" customHeight="1" x14ac:dyDescent="0.25">
      <c r="A19" s="63">
        <v>2</v>
      </c>
      <c r="B19" s="64" t="s">
        <v>69</v>
      </c>
      <c r="C19" s="65"/>
      <c r="D19" s="65"/>
      <c r="E19" s="65"/>
      <c r="F19" s="66"/>
    </row>
    <row r="20" spans="1:6" ht="15.75" customHeight="1" x14ac:dyDescent="0.25">
      <c r="A20" s="63"/>
      <c r="B20" s="64" t="s">
        <v>175</v>
      </c>
      <c r="C20" s="65"/>
      <c r="D20" s="65"/>
      <c r="E20" s="65"/>
      <c r="F20" s="66"/>
    </row>
    <row r="21" spans="1:6" ht="27.75" customHeight="1" x14ac:dyDescent="0.25">
      <c r="A21" s="63"/>
      <c r="B21" s="64" t="s">
        <v>71</v>
      </c>
      <c r="C21" s="65"/>
      <c r="D21" s="65"/>
      <c r="E21" s="65"/>
      <c r="F21" s="66"/>
    </row>
    <row r="22" spans="1:6" s="30" customFormat="1" ht="15.75" customHeight="1" x14ac:dyDescent="0.25">
      <c r="A22" s="63"/>
      <c r="B22" s="64" t="s">
        <v>72</v>
      </c>
      <c r="C22" s="65"/>
      <c r="D22" s="65"/>
      <c r="E22" s="65"/>
      <c r="F22" s="66"/>
    </row>
    <row r="23" spans="1:6" ht="15.75" customHeight="1" x14ac:dyDescent="0.25">
      <c r="A23" s="63">
        <v>3</v>
      </c>
      <c r="B23" s="64" t="s">
        <v>73</v>
      </c>
      <c r="C23" s="65"/>
      <c r="D23" s="65"/>
      <c r="E23" s="65"/>
      <c r="F23" s="66"/>
    </row>
    <row r="24" spans="1:6" ht="15.75" customHeight="1" x14ac:dyDescent="0.25">
      <c r="A24" s="60" t="s">
        <v>7</v>
      </c>
      <c r="B24" s="61" t="s">
        <v>74</v>
      </c>
      <c r="C24" s="60"/>
      <c r="D24" s="60"/>
      <c r="E24" s="60"/>
      <c r="F24" s="62"/>
    </row>
    <row r="25" spans="1:6" ht="15.75" customHeight="1" x14ac:dyDescent="0.25">
      <c r="A25" s="60">
        <v>1</v>
      </c>
      <c r="B25" s="61" t="s">
        <v>65</v>
      </c>
      <c r="C25" s="129">
        <f>SUM(C26:C28)</f>
        <v>13866721695</v>
      </c>
      <c r="D25" s="129">
        <f>SUM(D26:D28)</f>
        <v>13866721695</v>
      </c>
      <c r="E25" s="129">
        <f>SUM(E26:E28)</f>
        <v>1662269629</v>
      </c>
      <c r="F25" s="129">
        <f>SUM(F26:F28)</f>
        <v>1662269629</v>
      </c>
    </row>
    <row r="26" spans="1:6" ht="15.75" customHeight="1" x14ac:dyDescent="0.25">
      <c r="A26" s="63"/>
      <c r="B26" s="64" t="s">
        <v>91</v>
      </c>
      <c r="C26" s="130">
        <f>7632688000-67184257</f>
        <v>7565503743</v>
      </c>
      <c r="D26" s="130">
        <f>7632688000-67184257</f>
        <v>7565503743</v>
      </c>
      <c r="E26" s="131"/>
      <c r="F26" s="131"/>
    </row>
    <row r="27" spans="1:6" ht="15.75" customHeight="1" x14ac:dyDescent="0.25">
      <c r="A27" s="63"/>
      <c r="B27" s="64" t="s">
        <v>100</v>
      </c>
      <c r="C27" s="130">
        <v>6301217952</v>
      </c>
      <c r="D27" s="130">
        <v>6301217952</v>
      </c>
      <c r="E27" s="131">
        <v>1646543629</v>
      </c>
      <c r="F27" s="131">
        <v>1646543629</v>
      </c>
    </row>
    <row r="28" spans="1:6" ht="15.75" customHeight="1" x14ac:dyDescent="0.25">
      <c r="A28" s="63"/>
      <c r="B28" s="64" t="s">
        <v>183</v>
      </c>
      <c r="C28" s="130"/>
      <c r="D28" s="130"/>
      <c r="E28" s="131">
        <v>15726000</v>
      </c>
      <c r="F28" s="131">
        <v>15726000</v>
      </c>
    </row>
    <row r="29" spans="1:6" ht="15.75" customHeight="1" x14ac:dyDescent="0.25">
      <c r="A29" s="60">
        <v>2</v>
      </c>
      <c r="B29" s="61" t="s">
        <v>69</v>
      </c>
      <c r="C29" s="132">
        <f>SUM(C30:C32)</f>
        <v>9002316681</v>
      </c>
      <c r="D29" s="132">
        <f>SUM(D30:D32)</f>
        <v>9002316681</v>
      </c>
      <c r="E29" s="132">
        <f>SUM(E30:E32)</f>
        <v>1552326880</v>
      </c>
      <c r="F29" s="132">
        <f>SUM(F30:F32)</f>
        <v>1552326880</v>
      </c>
    </row>
    <row r="30" spans="1:6" ht="15.75" customHeight="1" x14ac:dyDescent="0.25">
      <c r="A30" s="63"/>
      <c r="B30" s="64" t="s">
        <v>91</v>
      </c>
      <c r="C30" s="133">
        <v>6880883691</v>
      </c>
      <c r="D30" s="133">
        <v>6880883691</v>
      </c>
      <c r="E30" s="134"/>
      <c r="F30" s="134"/>
    </row>
    <row r="31" spans="1:6" x14ac:dyDescent="0.25">
      <c r="A31" s="63"/>
      <c r="B31" s="64" t="s">
        <v>100</v>
      </c>
      <c r="C31" s="133">
        <v>2121432990</v>
      </c>
      <c r="D31" s="133">
        <v>2121432990</v>
      </c>
      <c r="E31" s="134">
        <v>1548221880</v>
      </c>
      <c r="F31" s="134">
        <v>1548221880</v>
      </c>
    </row>
    <row r="32" spans="1:6" x14ac:dyDescent="0.25">
      <c r="A32" s="63"/>
      <c r="B32" s="64" t="s">
        <v>183</v>
      </c>
      <c r="C32" s="133"/>
      <c r="D32" s="133"/>
      <c r="E32" s="134">
        <v>4105000</v>
      </c>
      <c r="F32" s="134">
        <v>4105000</v>
      </c>
    </row>
    <row r="33" spans="1:6" x14ac:dyDescent="0.25">
      <c r="A33" s="60">
        <v>3</v>
      </c>
      <c r="B33" s="61" t="s">
        <v>77</v>
      </c>
      <c r="C33" s="132">
        <f>SUM(C34:C36)</f>
        <v>4864405014</v>
      </c>
      <c r="D33" s="132">
        <f>SUM(D34:D36)</f>
        <v>4864405014</v>
      </c>
      <c r="E33" s="132">
        <f>SUM(E34:E36)</f>
        <v>109942749</v>
      </c>
      <c r="F33" s="132">
        <f>SUM(F34:F36)</f>
        <v>109942749</v>
      </c>
    </row>
    <row r="34" spans="1:6" x14ac:dyDescent="0.25">
      <c r="A34" s="63"/>
      <c r="B34" s="64" t="s">
        <v>91</v>
      </c>
      <c r="C34" s="133">
        <f>+C26-C30</f>
        <v>684620052</v>
      </c>
      <c r="D34" s="133">
        <f>+D26-D30</f>
        <v>684620052</v>
      </c>
      <c r="E34" s="133"/>
      <c r="F34" s="133"/>
    </row>
    <row r="35" spans="1:6" x14ac:dyDescent="0.25">
      <c r="A35" s="63"/>
      <c r="B35" s="64" t="s">
        <v>100</v>
      </c>
      <c r="C35" s="133">
        <f>+C27-C31</f>
        <v>4179784962</v>
      </c>
      <c r="D35" s="133">
        <f>+D27-D31</f>
        <v>4179784962</v>
      </c>
      <c r="E35" s="134">
        <f>+E27-E31</f>
        <v>98321749</v>
      </c>
      <c r="F35" s="134">
        <f>+F27-F31</f>
        <v>98321749</v>
      </c>
    </row>
    <row r="36" spans="1:6" x14ac:dyDescent="0.25">
      <c r="A36" s="63"/>
      <c r="B36" s="64" t="s">
        <v>183</v>
      </c>
      <c r="C36" s="133"/>
      <c r="D36" s="133"/>
      <c r="E36" s="134">
        <f>+E28-E32</f>
        <v>11621000</v>
      </c>
      <c r="F36" s="134">
        <f>+F28-F32</f>
        <v>11621000</v>
      </c>
    </row>
    <row r="37" spans="1:6" x14ac:dyDescent="0.25">
      <c r="A37" s="60" t="s">
        <v>78</v>
      </c>
      <c r="B37" s="61" t="s">
        <v>79</v>
      </c>
      <c r="C37" s="132"/>
      <c r="D37" s="132"/>
      <c r="E37" s="134">
        <f t="shared" ref="E37:E44" si="0">D37-C37</f>
        <v>0</v>
      </c>
      <c r="F37" s="134">
        <f t="shared" ref="F37:F44" si="1">E37-D37</f>
        <v>0</v>
      </c>
    </row>
    <row r="38" spans="1:6" x14ac:dyDescent="0.25">
      <c r="A38" s="63">
        <v>1</v>
      </c>
      <c r="B38" s="64" t="s">
        <v>65</v>
      </c>
      <c r="C38" s="133"/>
      <c r="D38" s="133"/>
      <c r="E38" s="134">
        <f t="shared" si="0"/>
        <v>0</v>
      </c>
      <c r="F38" s="134">
        <f t="shared" si="1"/>
        <v>0</v>
      </c>
    </row>
    <row r="39" spans="1:6" x14ac:dyDescent="0.25">
      <c r="A39" s="63">
        <v>2</v>
      </c>
      <c r="B39" s="64" t="s">
        <v>69</v>
      </c>
      <c r="C39" s="133"/>
      <c r="D39" s="133"/>
      <c r="E39" s="134">
        <f t="shared" si="0"/>
        <v>0</v>
      </c>
      <c r="F39" s="134">
        <f t="shared" si="1"/>
        <v>0</v>
      </c>
    </row>
    <row r="40" spans="1:6" x14ac:dyDescent="0.25">
      <c r="A40" s="63">
        <v>3</v>
      </c>
      <c r="B40" s="64" t="s">
        <v>73</v>
      </c>
      <c r="C40" s="133"/>
      <c r="D40" s="133"/>
      <c r="E40" s="134">
        <f t="shared" si="0"/>
        <v>0</v>
      </c>
      <c r="F40" s="134">
        <f t="shared" si="1"/>
        <v>0</v>
      </c>
    </row>
    <row r="41" spans="1:6" x14ac:dyDescent="0.25">
      <c r="A41" s="60" t="s">
        <v>80</v>
      </c>
      <c r="B41" s="61" t="s">
        <v>81</v>
      </c>
      <c r="C41" s="132"/>
      <c r="D41" s="132"/>
      <c r="E41" s="134">
        <f t="shared" si="0"/>
        <v>0</v>
      </c>
      <c r="F41" s="134">
        <f t="shared" si="1"/>
        <v>0</v>
      </c>
    </row>
    <row r="42" spans="1:6" x14ac:dyDescent="0.25">
      <c r="A42" s="63">
        <v>1</v>
      </c>
      <c r="B42" s="64" t="s">
        <v>82</v>
      </c>
      <c r="C42" s="133"/>
      <c r="D42" s="133"/>
      <c r="E42" s="134">
        <f t="shared" si="0"/>
        <v>0</v>
      </c>
      <c r="F42" s="134">
        <f t="shared" si="1"/>
        <v>0</v>
      </c>
    </row>
    <row r="43" spans="1:6" x14ac:dyDescent="0.25">
      <c r="A43" s="63">
        <v>2</v>
      </c>
      <c r="B43" s="64" t="s">
        <v>83</v>
      </c>
      <c r="C43" s="133"/>
      <c r="D43" s="133"/>
      <c r="E43" s="134">
        <f t="shared" si="0"/>
        <v>0</v>
      </c>
      <c r="F43" s="134">
        <f t="shared" si="1"/>
        <v>0</v>
      </c>
    </row>
    <row r="44" spans="1:6" x14ac:dyDescent="0.25">
      <c r="A44" s="63">
        <v>3</v>
      </c>
      <c r="B44" s="64" t="s">
        <v>77</v>
      </c>
      <c r="C44" s="133"/>
      <c r="D44" s="133"/>
      <c r="E44" s="134">
        <f t="shared" si="0"/>
        <v>0</v>
      </c>
      <c r="F44" s="134">
        <f t="shared" si="1"/>
        <v>0</v>
      </c>
    </row>
    <row r="45" spans="1:6" ht="16.5" customHeight="1" x14ac:dyDescent="0.25">
      <c r="A45" s="60" t="s">
        <v>84</v>
      </c>
      <c r="B45" s="61" t="s">
        <v>85</v>
      </c>
      <c r="C45" s="132">
        <v>835956992</v>
      </c>
      <c r="D45" s="132">
        <v>835956992</v>
      </c>
      <c r="E45" s="135">
        <v>21281485</v>
      </c>
      <c r="F45" s="135">
        <v>21281485</v>
      </c>
    </row>
    <row r="46" spans="1:6" ht="28.5" x14ac:dyDescent="0.25">
      <c r="A46" s="60" t="s">
        <v>86</v>
      </c>
      <c r="B46" s="61" t="s">
        <v>87</v>
      </c>
      <c r="C46" s="135">
        <f>+C47+C48</f>
        <v>4028748022</v>
      </c>
      <c r="D46" s="135">
        <f>+D47+D48</f>
        <v>4028748022</v>
      </c>
      <c r="E46" s="135">
        <f>+E47+E48+E58</f>
        <v>88661264</v>
      </c>
      <c r="F46" s="135">
        <f>+F47+F48+F58</f>
        <v>88661264</v>
      </c>
    </row>
    <row r="47" spans="1:6" ht="30" x14ac:dyDescent="0.25">
      <c r="A47" s="63">
        <v>1</v>
      </c>
      <c r="B47" s="64" t="s">
        <v>88</v>
      </c>
      <c r="C47" s="133"/>
      <c r="D47" s="133"/>
      <c r="E47" s="134"/>
      <c r="F47" s="134"/>
    </row>
    <row r="48" spans="1:6" x14ac:dyDescent="0.25">
      <c r="A48" s="63">
        <v>2</v>
      </c>
      <c r="B48" s="64" t="s">
        <v>89</v>
      </c>
      <c r="C48" s="134">
        <f>+C49+C50+C54</f>
        <v>4028748022</v>
      </c>
      <c r="D48" s="134">
        <f>+D49+D50+D54</f>
        <v>4028748022</v>
      </c>
      <c r="E48" s="134">
        <f>+E49+E50+E54</f>
        <v>53196758</v>
      </c>
      <c r="F48" s="134">
        <f>+F49+F50+F54</f>
        <v>53196758</v>
      </c>
    </row>
    <row r="49" spans="1:6" hidden="1" x14ac:dyDescent="0.25">
      <c r="A49" s="63"/>
      <c r="B49" s="64" t="s">
        <v>90</v>
      </c>
      <c r="C49" s="133">
        <f>171155013+835956992</f>
        <v>1007112005</v>
      </c>
      <c r="D49" s="133">
        <f>171155013+835956992</f>
        <v>1007112005</v>
      </c>
      <c r="E49" s="134">
        <f>7075158+904356</f>
        <v>7979514</v>
      </c>
      <c r="F49" s="134">
        <f>7075158+904356</f>
        <v>7979514</v>
      </c>
    </row>
    <row r="50" spans="1:6" hidden="1" x14ac:dyDescent="0.25">
      <c r="A50" s="63"/>
      <c r="B50" s="64" t="s">
        <v>92</v>
      </c>
      <c r="C50" s="134">
        <f>+C51+C52+C53</f>
        <v>2771687515</v>
      </c>
      <c r="D50" s="134">
        <f>+D51+D52+D53</f>
        <v>2771687515</v>
      </c>
      <c r="E50" s="134">
        <f>+E51+E52+E53</f>
        <v>31918054</v>
      </c>
      <c r="F50" s="134">
        <f>+F51+F52+F53</f>
        <v>31918054</v>
      </c>
    </row>
    <row r="51" spans="1:6" x14ac:dyDescent="0.25">
      <c r="A51" s="71"/>
      <c r="B51" s="72" t="s">
        <v>91</v>
      </c>
      <c r="C51" s="136">
        <f>273848021</f>
        <v>273848021</v>
      </c>
      <c r="D51" s="136">
        <f>273848021</f>
        <v>273848021</v>
      </c>
      <c r="E51" s="137"/>
      <c r="F51" s="137"/>
    </row>
    <row r="52" spans="1:6" s="74" customFormat="1" x14ac:dyDescent="0.25">
      <c r="A52" s="71"/>
      <c r="B52" s="72" t="s">
        <v>100</v>
      </c>
      <c r="C52" s="136">
        <v>2497839494</v>
      </c>
      <c r="D52" s="136">
        <v>2497839494</v>
      </c>
      <c r="E52" s="137">
        <f>28300630</f>
        <v>28300630</v>
      </c>
      <c r="F52" s="137">
        <f>28300630</f>
        <v>28300630</v>
      </c>
    </row>
    <row r="53" spans="1:6" s="74" customFormat="1" x14ac:dyDescent="0.25">
      <c r="A53" s="71"/>
      <c r="B53" s="72" t="s">
        <v>183</v>
      </c>
      <c r="C53" s="136"/>
      <c r="D53" s="136"/>
      <c r="E53" s="137">
        <f>3617424</f>
        <v>3617424</v>
      </c>
      <c r="F53" s="137">
        <f>3617424</f>
        <v>3617424</v>
      </c>
    </row>
    <row r="54" spans="1:6" x14ac:dyDescent="0.25">
      <c r="A54" s="63"/>
      <c r="B54" s="64" t="s">
        <v>184</v>
      </c>
      <c r="C54" s="134">
        <f>+C55+C56+C57</f>
        <v>249948502</v>
      </c>
      <c r="D54" s="134">
        <f>+D55+D56+D57</f>
        <v>249948502</v>
      </c>
      <c r="E54" s="134">
        <f>+E55+E56+E57</f>
        <v>13299190</v>
      </c>
      <c r="F54" s="134">
        <f>+F55+F56+F57</f>
        <v>13299190</v>
      </c>
    </row>
    <row r="55" spans="1:6" s="74" customFormat="1" x14ac:dyDescent="0.25">
      <c r="A55" s="71"/>
      <c r="B55" s="72" t="s">
        <v>91</v>
      </c>
      <c r="C55" s="133">
        <v>239917018</v>
      </c>
      <c r="D55" s="133">
        <v>239917018</v>
      </c>
      <c r="E55" s="134"/>
      <c r="F55" s="134"/>
    </row>
    <row r="56" spans="1:6" s="74" customFormat="1" x14ac:dyDescent="0.25">
      <c r="A56" s="71"/>
      <c r="B56" s="72" t="s">
        <v>100</v>
      </c>
      <c r="C56" s="133">
        <v>10031484</v>
      </c>
      <c r="D56" s="133">
        <v>10031484</v>
      </c>
      <c r="E56" s="134">
        <v>11791930</v>
      </c>
      <c r="F56" s="134">
        <v>11791930</v>
      </c>
    </row>
    <row r="57" spans="1:6" x14ac:dyDescent="0.25">
      <c r="A57" s="71"/>
      <c r="B57" s="64" t="s">
        <v>183</v>
      </c>
      <c r="C57" s="133"/>
      <c r="D57" s="133"/>
      <c r="E57" s="134">
        <v>1507260</v>
      </c>
      <c r="F57" s="134">
        <v>1507260</v>
      </c>
    </row>
    <row r="58" spans="1:6" x14ac:dyDescent="0.25">
      <c r="A58" s="63">
        <v>3</v>
      </c>
      <c r="B58" s="64" t="s">
        <v>94</v>
      </c>
      <c r="C58" s="133"/>
      <c r="D58" s="133"/>
      <c r="E58" s="134">
        <v>35464506</v>
      </c>
      <c r="F58" s="134">
        <v>35464506</v>
      </c>
    </row>
    <row r="59" spans="1:6" ht="30" x14ac:dyDescent="0.25">
      <c r="A59" s="63">
        <v>4</v>
      </c>
      <c r="B59" s="64" t="s">
        <v>95</v>
      </c>
      <c r="C59" s="133"/>
      <c r="D59" s="133"/>
      <c r="E59" s="134"/>
      <c r="F59" s="134"/>
    </row>
  </sheetData>
  <mergeCells count="14">
    <mergeCell ref="F10:F11"/>
    <mergeCell ref="D10:D11"/>
    <mergeCell ref="E10:E11"/>
    <mergeCell ref="C9:D9"/>
    <mergeCell ref="E9:F9"/>
    <mergeCell ref="A1:B1"/>
    <mergeCell ref="A3:B3"/>
    <mergeCell ref="A4:F4"/>
    <mergeCell ref="A5:F5"/>
    <mergeCell ref="A6:F6"/>
    <mergeCell ref="A8:A11"/>
    <mergeCell ref="B8:B11"/>
    <mergeCell ref="C8:F8"/>
    <mergeCell ref="C10:C11"/>
  </mergeCells>
  <pageMargins left="0.83" right="0.45" top="0.75" bottom="0.75" header="0.3" footer="0.3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opLeftCell="A43" workbookViewId="0">
      <selection activeCell="E20" sqref="E20:E54"/>
    </sheetView>
  </sheetViews>
  <sheetFormatPr defaultRowHeight="15" x14ac:dyDescent="0.25"/>
  <cols>
    <col min="1" max="1" width="6.28515625" customWidth="1"/>
    <col min="2" max="2" width="33.140625" customWidth="1"/>
    <col min="3" max="3" width="15.5703125" customWidth="1"/>
    <col min="4" max="4" width="16" customWidth="1"/>
    <col min="5" max="5" width="15.140625" customWidth="1"/>
  </cols>
  <sheetData>
    <row r="1" spans="1:5" x14ac:dyDescent="0.25">
      <c r="A1" s="123" t="s">
        <v>176</v>
      </c>
      <c r="B1" s="109"/>
      <c r="C1" s="109"/>
      <c r="D1" s="109"/>
      <c r="E1" s="109"/>
    </row>
    <row r="2" spans="1:5" x14ac:dyDescent="0.25">
      <c r="A2" s="123" t="s">
        <v>177</v>
      </c>
      <c r="B2" s="109"/>
      <c r="C2" s="109"/>
      <c r="D2" s="109"/>
      <c r="E2" s="109"/>
    </row>
    <row r="3" spans="1:5" x14ac:dyDescent="0.25">
      <c r="A3" s="123" t="s">
        <v>178</v>
      </c>
      <c r="B3" s="109"/>
      <c r="C3" s="109"/>
      <c r="D3" s="110"/>
      <c r="E3" s="110"/>
    </row>
    <row r="4" spans="1:5" ht="18.75" x14ac:dyDescent="0.25">
      <c r="A4" s="124" t="s">
        <v>179</v>
      </c>
      <c r="B4" s="124"/>
      <c r="C4" s="124"/>
      <c r="D4" s="124"/>
      <c r="E4" s="124"/>
    </row>
    <row r="5" spans="1:5" x14ac:dyDescent="0.25">
      <c r="A5" s="112"/>
      <c r="B5" s="112"/>
      <c r="C5" s="112"/>
      <c r="D5" s="125" t="s">
        <v>180</v>
      </c>
      <c r="E5" s="125"/>
    </row>
    <row r="6" spans="1:5" ht="21.75" customHeight="1" x14ac:dyDescent="0.25">
      <c r="A6" s="113" t="s">
        <v>172</v>
      </c>
      <c r="B6" s="113" t="s">
        <v>6</v>
      </c>
      <c r="C6" s="113" t="s">
        <v>181</v>
      </c>
      <c r="D6" s="113" t="s">
        <v>96</v>
      </c>
      <c r="E6" s="114" t="s">
        <v>182</v>
      </c>
    </row>
    <row r="7" spans="1:5" ht="12.75" customHeight="1" x14ac:dyDescent="0.25">
      <c r="A7" s="115"/>
      <c r="B7" s="115"/>
      <c r="C7" s="115"/>
      <c r="D7" s="115"/>
      <c r="E7" s="116"/>
    </row>
    <row r="8" spans="1:5" ht="21.75" customHeight="1" x14ac:dyDescent="0.25">
      <c r="A8" s="63" t="s">
        <v>0</v>
      </c>
      <c r="B8" s="63" t="s">
        <v>1</v>
      </c>
      <c r="C8" s="63">
        <v>1</v>
      </c>
      <c r="D8" s="63">
        <v>2</v>
      </c>
      <c r="E8" s="63" t="s">
        <v>173</v>
      </c>
    </row>
    <row r="9" spans="1:5" ht="21.75" customHeight="1" x14ac:dyDescent="0.25">
      <c r="A9" s="60" t="s">
        <v>2</v>
      </c>
      <c r="B9" s="61" t="s">
        <v>64</v>
      </c>
      <c r="C9" s="62"/>
      <c r="D9" s="62"/>
      <c r="E9" s="62"/>
    </row>
    <row r="10" spans="1:5" ht="18.75" customHeight="1" x14ac:dyDescent="0.25">
      <c r="A10" s="63">
        <v>1</v>
      </c>
      <c r="B10" s="64" t="s">
        <v>65</v>
      </c>
      <c r="C10" s="117">
        <f>SUM(C11:C13)</f>
        <v>0</v>
      </c>
      <c r="D10" s="117">
        <f t="shared" ref="D10" si="0">SUM(D11:D13)</f>
        <v>0</v>
      </c>
      <c r="E10" s="117">
        <f>D10-C10</f>
        <v>0</v>
      </c>
    </row>
    <row r="11" spans="1:5" ht="18.75" customHeight="1" x14ac:dyDescent="0.25">
      <c r="A11" s="63"/>
      <c r="B11" s="64" t="s">
        <v>174</v>
      </c>
      <c r="C11" s="117"/>
      <c r="D11" s="117"/>
      <c r="E11" s="117">
        <f t="shared" ref="E11:E19" si="1">D11-C11</f>
        <v>0</v>
      </c>
    </row>
    <row r="12" spans="1:5" ht="18.75" customHeight="1" x14ac:dyDescent="0.25">
      <c r="A12" s="63"/>
      <c r="B12" s="64" t="s">
        <v>67</v>
      </c>
      <c r="C12" s="117"/>
      <c r="D12" s="117"/>
      <c r="E12" s="117">
        <f t="shared" si="1"/>
        <v>0</v>
      </c>
    </row>
    <row r="13" spans="1:5" ht="18.75" customHeight="1" x14ac:dyDescent="0.25">
      <c r="A13" s="63"/>
      <c r="B13" s="64" t="s">
        <v>68</v>
      </c>
      <c r="C13" s="117"/>
      <c r="D13" s="117"/>
      <c r="E13" s="117">
        <f t="shared" si="1"/>
        <v>0</v>
      </c>
    </row>
    <row r="14" spans="1:5" ht="18.75" customHeight="1" x14ac:dyDescent="0.25">
      <c r="A14" s="63">
        <v>2</v>
      </c>
      <c r="B14" s="64" t="s">
        <v>69</v>
      </c>
      <c r="C14" s="117">
        <f>SUM(C15:C17)</f>
        <v>0</v>
      </c>
      <c r="D14" s="117">
        <f t="shared" ref="D14" si="2">SUM(D15:D17)</f>
        <v>0</v>
      </c>
      <c r="E14" s="117">
        <f t="shared" si="1"/>
        <v>0</v>
      </c>
    </row>
    <row r="15" spans="1:5" ht="18.75" customHeight="1" x14ac:dyDescent="0.25">
      <c r="A15" s="63"/>
      <c r="B15" s="64" t="s">
        <v>175</v>
      </c>
      <c r="C15" s="117"/>
      <c r="D15" s="117"/>
      <c r="E15" s="117">
        <f t="shared" si="1"/>
        <v>0</v>
      </c>
    </row>
    <row r="16" spans="1:5" ht="27.75" customHeight="1" x14ac:dyDescent="0.25">
      <c r="A16" s="63"/>
      <c r="B16" s="64" t="s">
        <v>71</v>
      </c>
      <c r="C16" s="117"/>
      <c r="D16" s="117"/>
      <c r="E16" s="117">
        <f t="shared" si="1"/>
        <v>0</v>
      </c>
    </row>
    <row r="17" spans="1:5" ht="20.25" customHeight="1" x14ac:dyDescent="0.25">
      <c r="A17" s="63"/>
      <c r="B17" s="64" t="s">
        <v>72</v>
      </c>
      <c r="C17" s="117"/>
      <c r="D17" s="117"/>
      <c r="E17" s="117">
        <f t="shared" si="1"/>
        <v>0</v>
      </c>
    </row>
    <row r="18" spans="1:5" ht="20.25" customHeight="1" x14ac:dyDescent="0.25">
      <c r="A18" s="63">
        <v>3</v>
      </c>
      <c r="B18" s="64" t="s">
        <v>73</v>
      </c>
      <c r="C18" s="117"/>
      <c r="D18" s="117"/>
      <c r="E18" s="117">
        <f t="shared" si="1"/>
        <v>0</v>
      </c>
    </row>
    <row r="19" spans="1:5" ht="29.25" customHeight="1" x14ac:dyDescent="0.25">
      <c r="A19" s="60" t="s">
        <v>7</v>
      </c>
      <c r="B19" s="61" t="s">
        <v>74</v>
      </c>
      <c r="C19" s="118"/>
      <c r="D19" s="118"/>
      <c r="E19" s="117">
        <f t="shared" si="1"/>
        <v>0</v>
      </c>
    </row>
    <row r="20" spans="1:5" ht="20.25" customHeight="1" x14ac:dyDescent="0.25">
      <c r="A20" s="60">
        <v>1</v>
      </c>
      <c r="B20" s="61" t="s">
        <v>65</v>
      </c>
      <c r="C20" s="62">
        <f>SUM(C21:C23)</f>
        <v>15528991324</v>
      </c>
      <c r="D20" s="62">
        <f>SUM(D21:D23)</f>
        <v>13866721695</v>
      </c>
      <c r="E20" s="62">
        <f>SUM(E21:E23)</f>
        <v>1662269629</v>
      </c>
    </row>
    <row r="21" spans="1:5" ht="20.25" customHeight="1" x14ac:dyDescent="0.25">
      <c r="A21" s="63"/>
      <c r="B21" s="64" t="s">
        <v>91</v>
      </c>
      <c r="C21" s="66">
        <f>+D21+E21</f>
        <v>7565503743</v>
      </c>
      <c r="D21" s="66">
        <f>7632688000-67184257</f>
        <v>7565503743</v>
      </c>
      <c r="E21" s="117"/>
    </row>
    <row r="22" spans="1:5" ht="20.25" customHeight="1" x14ac:dyDescent="0.25">
      <c r="A22" s="63"/>
      <c r="B22" s="64" t="s">
        <v>100</v>
      </c>
      <c r="C22" s="66">
        <f t="shared" ref="C22:C31" si="3">+D22+E22</f>
        <v>7947761581</v>
      </c>
      <c r="D22" s="66">
        <v>6301217952</v>
      </c>
      <c r="E22" s="117">
        <v>1646543629</v>
      </c>
    </row>
    <row r="23" spans="1:5" ht="20.25" customHeight="1" x14ac:dyDescent="0.25">
      <c r="A23" s="63"/>
      <c r="B23" s="64" t="s">
        <v>183</v>
      </c>
      <c r="C23" s="66">
        <f t="shared" si="3"/>
        <v>15726000</v>
      </c>
      <c r="D23" s="66"/>
      <c r="E23" s="117">
        <v>15726000</v>
      </c>
    </row>
    <row r="24" spans="1:5" ht="20.25" customHeight="1" x14ac:dyDescent="0.25">
      <c r="A24" s="60">
        <v>2</v>
      </c>
      <c r="B24" s="61" t="s">
        <v>69</v>
      </c>
      <c r="C24" s="121">
        <f>SUM(C25:C27)</f>
        <v>10554643561</v>
      </c>
      <c r="D24" s="121">
        <f>SUM(D25:D27)</f>
        <v>9002316681</v>
      </c>
      <c r="E24" s="121">
        <f>SUM(E25:E27)</f>
        <v>1552326880</v>
      </c>
    </row>
    <row r="25" spans="1:5" ht="20.25" customHeight="1" x14ac:dyDescent="0.25">
      <c r="A25" s="63"/>
      <c r="B25" s="64" t="s">
        <v>91</v>
      </c>
      <c r="C25" s="66">
        <f t="shared" si="3"/>
        <v>6880883691</v>
      </c>
      <c r="D25" s="119">
        <v>6880883691</v>
      </c>
      <c r="E25" s="120"/>
    </row>
    <row r="26" spans="1:5" ht="20.25" customHeight="1" x14ac:dyDescent="0.25">
      <c r="A26" s="63"/>
      <c r="B26" s="64" t="s">
        <v>100</v>
      </c>
      <c r="C26" s="66">
        <f t="shared" si="3"/>
        <v>3669654870</v>
      </c>
      <c r="D26" s="119">
        <v>2121432990</v>
      </c>
      <c r="E26" s="120">
        <v>1548221880</v>
      </c>
    </row>
    <row r="27" spans="1:5" ht="20.25" customHeight="1" x14ac:dyDescent="0.25">
      <c r="A27" s="63"/>
      <c r="B27" s="64" t="s">
        <v>183</v>
      </c>
      <c r="C27" s="66">
        <f t="shared" si="3"/>
        <v>4105000</v>
      </c>
      <c r="D27" s="119"/>
      <c r="E27" s="120">
        <v>4105000</v>
      </c>
    </row>
    <row r="28" spans="1:5" ht="20.25" customHeight="1" x14ac:dyDescent="0.25">
      <c r="A28" s="60">
        <v>3</v>
      </c>
      <c r="B28" s="61" t="s">
        <v>77</v>
      </c>
      <c r="C28" s="121">
        <f>SUM(C29:C31)</f>
        <v>4974347763</v>
      </c>
      <c r="D28" s="121">
        <f>SUM(D29:D31)</f>
        <v>4864405014</v>
      </c>
      <c r="E28" s="121">
        <f>SUM(E29:E31)</f>
        <v>109942749</v>
      </c>
    </row>
    <row r="29" spans="1:5" ht="20.25" customHeight="1" x14ac:dyDescent="0.25">
      <c r="A29" s="63"/>
      <c r="B29" s="64" t="s">
        <v>91</v>
      </c>
      <c r="C29" s="66">
        <f t="shared" si="3"/>
        <v>684620052</v>
      </c>
      <c r="D29" s="119">
        <f>+D21-D25</f>
        <v>684620052</v>
      </c>
      <c r="E29" s="119">
        <f>+E21-E25</f>
        <v>0</v>
      </c>
    </row>
    <row r="30" spans="1:5" ht="20.25" customHeight="1" x14ac:dyDescent="0.25">
      <c r="A30" s="63"/>
      <c r="B30" s="64" t="s">
        <v>100</v>
      </c>
      <c r="C30" s="66">
        <f t="shared" si="3"/>
        <v>4278106711</v>
      </c>
      <c r="D30" s="119">
        <f>+D22-D26</f>
        <v>4179784962</v>
      </c>
      <c r="E30" s="120">
        <f>+E22-E26</f>
        <v>98321749</v>
      </c>
    </row>
    <row r="31" spans="1:5" ht="20.25" customHeight="1" x14ac:dyDescent="0.25">
      <c r="A31" s="63"/>
      <c r="B31" s="64" t="s">
        <v>183</v>
      </c>
      <c r="C31" s="66">
        <f t="shared" si="3"/>
        <v>11621000</v>
      </c>
      <c r="D31" s="119"/>
      <c r="E31" s="120">
        <f>+E23-E27</f>
        <v>11621000</v>
      </c>
    </row>
    <row r="32" spans="1:5" ht="20.25" customHeight="1" x14ac:dyDescent="0.25">
      <c r="A32" s="60" t="s">
        <v>78</v>
      </c>
      <c r="B32" s="61" t="s">
        <v>79</v>
      </c>
      <c r="C32" s="121"/>
      <c r="D32" s="121"/>
      <c r="E32" s="120">
        <f t="shared" ref="E32:E39" si="4">D32-C32</f>
        <v>0</v>
      </c>
    </row>
    <row r="33" spans="1:5" ht="20.25" customHeight="1" x14ac:dyDescent="0.25">
      <c r="A33" s="63">
        <v>1</v>
      </c>
      <c r="B33" s="64" t="s">
        <v>65</v>
      </c>
      <c r="C33" s="119"/>
      <c r="D33" s="119"/>
      <c r="E33" s="120">
        <f t="shared" si="4"/>
        <v>0</v>
      </c>
    </row>
    <row r="34" spans="1:5" ht="20.25" customHeight="1" x14ac:dyDescent="0.25">
      <c r="A34" s="63">
        <v>2</v>
      </c>
      <c r="B34" s="64" t="s">
        <v>69</v>
      </c>
      <c r="C34" s="119"/>
      <c r="D34" s="119"/>
      <c r="E34" s="120">
        <f t="shared" si="4"/>
        <v>0</v>
      </c>
    </row>
    <row r="35" spans="1:5" ht="20.25" customHeight="1" x14ac:dyDescent="0.25">
      <c r="A35" s="63">
        <v>3</v>
      </c>
      <c r="B35" s="64" t="s">
        <v>73</v>
      </c>
      <c r="C35" s="119"/>
      <c r="D35" s="119"/>
      <c r="E35" s="120">
        <f t="shared" si="4"/>
        <v>0</v>
      </c>
    </row>
    <row r="36" spans="1:5" ht="20.25" customHeight="1" x14ac:dyDescent="0.25">
      <c r="A36" s="60" t="s">
        <v>80</v>
      </c>
      <c r="B36" s="61" t="s">
        <v>81</v>
      </c>
      <c r="C36" s="121"/>
      <c r="D36" s="121"/>
      <c r="E36" s="120">
        <f t="shared" si="4"/>
        <v>0</v>
      </c>
    </row>
    <row r="37" spans="1:5" ht="20.25" customHeight="1" x14ac:dyDescent="0.25">
      <c r="A37" s="63">
        <v>1</v>
      </c>
      <c r="B37" s="64" t="s">
        <v>82</v>
      </c>
      <c r="C37" s="119"/>
      <c r="D37" s="119"/>
      <c r="E37" s="120">
        <f t="shared" si="4"/>
        <v>0</v>
      </c>
    </row>
    <row r="38" spans="1:5" ht="20.25" customHeight="1" x14ac:dyDescent="0.25">
      <c r="A38" s="63">
        <v>2</v>
      </c>
      <c r="B38" s="64" t="s">
        <v>83</v>
      </c>
      <c r="C38" s="119"/>
      <c r="D38" s="119"/>
      <c r="E38" s="120">
        <f t="shared" si="4"/>
        <v>0</v>
      </c>
    </row>
    <row r="39" spans="1:5" ht="20.25" customHeight="1" x14ac:dyDescent="0.25">
      <c r="A39" s="63">
        <v>3</v>
      </c>
      <c r="B39" s="64" t="s">
        <v>77</v>
      </c>
      <c r="C39" s="119"/>
      <c r="D39" s="119"/>
      <c r="E39" s="120">
        <f t="shared" si="4"/>
        <v>0</v>
      </c>
    </row>
    <row r="40" spans="1:5" ht="20.25" customHeight="1" x14ac:dyDescent="0.25">
      <c r="A40" s="60" t="s">
        <v>84</v>
      </c>
      <c r="B40" s="61" t="s">
        <v>85</v>
      </c>
      <c r="C40" s="121">
        <f>+D40+E40</f>
        <v>857238477</v>
      </c>
      <c r="D40" s="121">
        <v>835956992</v>
      </c>
      <c r="E40" s="122">
        <v>21281485</v>
      </c>
    </row>
    <row r="41" spans="1:5" ht="29.25" customHeight="1" x14ac:dyDescent="0.25">
      <c r="A41" s="60" t="s">
        <v>86</v>
      </c>
      <c r="B41" s="61" t="s">
        <v>87</v>
      </c>
      <c r="C41" s="121">
        <f>+D41+E41</f>
        <v>4117409286</v>
      </c>
      <c r="D41" s="122">
        <f>+D42+D43</f>
        <v>4028748022</v>
      </c>
      <c r="E41" s="122">
        <f>+E42+E43+E53</f>
        <v>88661264</v>
      </c>
    </row>
    <row r="42" spans="1:5" ht="29.25" customHeight="1" x14ac:dyDescent="0.25">
      <c r="A42" s="63">
        <v>1</v>
      </c>
      <c r="B42" s="64" t="s">
        <v>88</v>
      </c>
      <c r="C42" s="119"/>
      <c r="D42" s="119"/>
      <c r="E42" s="120"/>
    </row>
    <row r="43" spans="1:5" ht="21" customHeight="1" x14ac:dyDescent="0.25">
      <c r="A43" s="63">
        <v>2</v>
      </c>
      <c r="B43" s="64" t="s">
        <v>89</v>
      </c>
      <c r="C43" s="119">
        <f>+D43+E43</f>
        <v>4081944780</v>
      </c>
      <c r="D43" s="120">
        <f>+D44+D45+D49</f>
        <v>4028748022</v>
      </c>
      <c r="E43" s="120">
        <f>+E44+E45+E49</f>
        <v>53196758</v>
      </c>
    </row>
    <row r="44" spans="1:5" ht="21" customHeight="1" x14ac:dyDescent="0.25">
      <c r="A44" s="63"/>
      <c r="B44" s="64" t="s">
        <v>90</v>
      </c>
      <c r="C44" s="119">
        <f t="shared" ref="C44:C53" si="5">+D44+E44</f>
        <v>1015091519</v>
      </c>
      <c r="D44" s="119">
        <f>171155013+835956992</f>
        <v>1007112005</v>
      </c>
      <c r="E44" s="120">
        <f>7075158+904356</f>
        <v>7979514</v>
      </c>
    </row>
    <row r="45" spans="1:5" ht="21" customHeight="1" x14ac:dyDescent="0.25">
      <c r="A45" s="63"/>
      <c r="B45" s="64" t="s">
        <v>92</v>
      </c>
      <c r="C45" s="119">
        <f t="shared" si="5"/>
        <v>2803605569</v>
      </c>
      <c r="D45" s="120">
        <f>+D46+D47+D48</f>
        <v>2771687515</v>
      </c>
      <c r="E45" s="120">
        <f>+E46+E47+E48</f>
        <v>31918054</v>
      </c>
    </row>
    <row r="46" spans="1:5" ht="21" customHeight="1" x14ac:dyDescent="0.25">
      <c r="A46" s="71"/>
      <c r="B46" s="72" t="s">
        <v>91</v>
      </c>
      <c r="C46" s="119">
        <f t="shared" si="5"/>
        <v>273848021</v>
      </c>
      <c r="D46" s="126">
        <f>273848021</f>
        <v>273848021</v>
      </c>
      <c r="E46" s="127"/>
    </row>
    <row r="47" spans="1:5" ht="21" customHeight="1" x14ac:dyDescent="0.25">
      <c r="A47" s="71"/>
      <c r="B47" s="72" t="s">
        <v>100</v>
      </c>
      <c r="C47" s="119">
        <f t="shared" si="5"/>
        <v>2526140124</v>
      </c>
      <c r="D47" s="126">
        <v>2497839494</v>
      </c>
      <c r="E47" s="127">
        <f>28300630</f>
        <v>28300630</v>
      </c>
    </row>
    <row r="48" spans="1:5" ht="21" customHeight="1" x14ac:dyDescent="0.25">
      <c r="A48" s="71"/>
      <c r="B48" s="72" t="s">
        <v>183</v>
      </c>
      <c r="C48" s="119">
        <f t="shared" si="5"/>
        <v>3617424</v>
      </c>
      <c r="D48" s="126"/>
      <c r="E48" s="127">
        <f>3617424</f>
        <v>3617424</v>
      </c>
    </row>
    <row r="49" spans="1:5" ht="21" customHeight="1" x14ac:dyDescent="0.25">
      <c r="A49" s="63"/>
      <c r="B49" s="64" t="s">
        <v>184</v>
      </c>
      <c r="C49" s="119">
        <f t="shared" si="5"/>
        <v>263247692</v>
      </c>
      <c r="D49" s="120">
        <f>+D50+D51+D52</f>
        <v>249948502</v>
      </c>
      <c r="E49" s="120">
        <f>+E50+E51+E52</f>
        <v>13299190</v>
      </c>
    </row>
    <row r="50" spans="1:5" ht="21" customHeight="1" x14ac:dyDescent="0.25">
      <c r="A50" s="71"/>
      <c r="B50" s="72" t="s">
        <v>91</v>
      </c>
      <c r="C50" s="119">
        <f t="shared" si="5"/>
        <v>239917018</v>
      </c>
      <c r="D50" s="119">
        <v>239917018</v>
      </c>
      <c r="E50" s="120"/>
    </row>
    <row r="51" spans="1:5" ht="21" customHeight="1" x14ac:dyDescent="0.25">
      <c r="A51" s="71"/>
      <c r="B51" s="72" t="s">
        <v>100</v>
      </c>
      <c r="C51" s="119">
        <f t="shared" si="5"/>
        <v>21823414</v>
      </c>
      <c r="D51" s="119">
        <v>10031484</v>
      </c>
      <c r="E51" s="120">
        <v>11791930</v>
      </c>
    </row>
    <row r="52" spans="1:5" ht="21" customHeight="1" x14ac:dyDescent="0.25">
      <c r="A52" s="71"/>
      <c r="B52" s="64" t="s">
        <v>183</v>
      </c>
      <c r="C52" s="119">
        <f>+D52+E52</f>
        <v>1507260</v>
      </c>
      <c r="D52" s="119"/>
      <c r="E52" s="120">
        <v>1507260</v>
      </c>
    </row>
    <row r="53" spans="1:5" ht="21" customHeight="1" x14ac:dyDescent="0.25">
      <c r="A53" s="63">
        <v>3</v>
      </c>
      <c r="B53" s="64" t="s">
        <v>94</v>
      </c>
      <c r="C53" s="119">
        <f t="shared" si="5"/>
        <v>35464506</v>
      </c>
      <c r="D53" s="119"/>
      <c r="E53" s="120">
        <v>35464506</v>
      </c>
    </row>
    <row r="54" spans="1:5" ht="28.5" customHeight="1" x14ac:dyDescent="0.25">
      <c r="A54" s="63">
        <v>4</v>
      </c>
      <c r="B54" s="64" t="s">
        <v>95</v>
      </c>
      <c r="C54" s="119"/>
      <c r="D54" s="119"/>
      <c r="E54" s="120"/>
    </row>
    <row r="55" spans="1:5" x14ac:dyDescent="0.25">
      <c r="A55" s="108"/>
      <c r="B55" s="109"/>
      <c r="C55" s="109"/>
      <c r="D55" s="109"/>
      <c r="E55" s="109"/>
    </row>
    <row r="56" spans="1:5" x14ac:dyDescent="0.25">
      <c r="A56" s="112"/>
      <c r="B56" s="111" t="s">
        <v>185</v>
      </c>
      <c r="C56" s="110" t="s">
        <v>186</v>
      </c>
      <c r="D56" s="110"/>
      <c r="E56" s="110"/>
    </row>
  </sheetData>
  <mergeCells count="9">
    <mergeCell ref="E6:E7"/>
    <mergeCell ref="D3:E3"/>
    <mergeCell ref="C56:E56"/>
    <mergeCell ref="A4:E4"/>
    <mergeCell ref="D5:E5"/>
    <mergeCell ref="A6:A7"/>
    <mergeCell ref="B6:B7"/>
    <mergeCell ref="C6:C7"/>
    <mergeCell ref="D6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QT THU-CHI</vt:lpstr>
      <vt:lpstr>CHI - CHI TIET</vt:lpstr>
      <vt:lpstr>THU- CHI TIET (TTDVVL)</vt:lpstr>
      <vt:lpstr>THU- CHI TIET </vt:lpstr>
      <vt:lpstr>Sheet2</vt:lpstr>
      <vt:lpstr>'CHI - CHI TIET'!Print_Titles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2026-07-21T09:09:27Z</cp:lastPrinted>
  <dcterms:created xsi:type="dcterms:W3CDTF">2021-12-29T14:09:19Z</dcterms:created>
  <dcterms:modified xsi:type="dcterms:W3CDTF">2026-07-21T09:11:04Z</dcterms:modified>
</cp:coreProperties>
</file>